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195" windowHeight="11460" activeTab="2"/>
  </bookViews>
  <sheets>
    <sheet name="I rok" sheetId="1" r:id="rId1"/>
    <sheet name="II rok" sheetId="3" r:id="rId2"/>
    <sheet name="III" sheetId="4" r:id="rId3"/>
  </sheets>
  <definedNames>
    <definedName name="_xlnm.Print_Area" localSheetId="0">'I rok'!$A$1:$AB$99</definedName>
  </definedNames>
  <calcPr calcId="124519"/>
</workbook>
</file>

<file path=xl/calcChain.xml><?xml version="1.0" encoding="utf-8"?>
<calcChain xmlns="http://schemas.openxmlformats.org/spreadsheetml/2006/main">
  <c r="X27" i="3"/>
  <c r="X37"/>
  <c r="X47"/>
  <c r="L24"/>
  <c r="L37"/>
  <c r="L47"/>
  <c r="R47" i="1"/>
  <c r="X31"/>
  <c r="X26"/>
  <c r="R44" i="4"/>
  <c r="T43"/>
  <c r="T25"/>
  <c r="H40"/>
  <c r="H43"/>
  <c r="H37"/>
  <c r="L43"/>
  <c r="L25"/>
  <c r="K25"/>
  <c r="H25"/>
  <c r="G25"/>
  <c r="H29"/>
  <c r="H22"/>
  <c r="H19"/>
  <c r="H16"/>
  <c r="H13"/>
  <c r="D12"/>
  <c r="H10"/>
  <c r="T47" i="3"/>
  <c r="T37"/>
  <c r="H47"/>
  <c r="H37"/>
  <c r="H33"/>
  <c r="X30"/>
  <c r="W30"/>
  <c r="T30"/>
  <c r="T27"/>
  <c r="X24"/>
  <c r="H24"/>
  <c r="T24"/>
  <c r="T22"/>
  <c r="H22"/>
  <c r="X46" i="1"/>
  <c r="F47"/>
  <c r="J46"/>
  <c r="U46"/>
  <c r="I46"/>
  <c r="I45"/>
  <c r="H45"/>
  <c r="U31"/>
  <c r="I26"/>
  <c r="U21"/>
  <c r="I21"/>
  <c r="P43" i="4"/>
  <c r="Q42"/>
  <c r="AA40"/>
  <c r="Z40"/>
  <c r="Y40"/>
  <c r="W40"/>
  <c r="V40"/>
  <c r="U40"/>
  <c r="S40"/>
  <c r="R40"/>
  <c r="Q40"/>
  <c r="O40"/>
  <c r="N40"/>
  <c r="M40"/>
  <c r="K40"/>
  <c r="J40"/>
  <c r="I40"/>
  <c r="G40"/>
  <c r="F40"/>
  <c r="E40"/>
  <c r="D39"/>
  <c r="D40"/>
  <c r="AA37"/>
  <c r="Z37"/>
  <c r="Y37"/>
  <c r="W37"/>
  <c r="V37"/>
  <c r="U37"/>
  <c r="S37"/>
  <c r="R37"/>
  <c r="Q37"/>
  <c r="O37"/>
  <c r="N37"/>
  <c r="M37"/>
  <c r="K37"/>
  <c r="J37"/>
  <c r="I37"/>
  <c r="G37"/>
  <c r="F37"/>
  <c r="E37"/>
  <c r="D36"/>
  <c r="D35"/>
  <c r="D34"/>
  <c r="D33"/>
  <c r="D32"/>
  <c r="D31"/>
  <c r="D37"/>
  <c r="AA29"/>
  <c r="Z29"/>
  <c r="Y29"/>
  <c r="W29"/>
  <c r="V29"/>
  <c r="U29"/>
  <c r="S29"/>
  <c r="R29"/>
  <c r="Q29"/>
  <c r="O29"/>
  <c r="N29"/>
  <c r="M29"/>
  <c r="K29"/>
  <c r="J29"/>
  <c r="I29"/>
  <c r="G29"/>
  <c r="F29"/>
  <c r="E29"/>
  <c r="D28"/>
  <c r="D27"/>
  <c r="D29"/>
  <c r="D24"/>
  <c r="D23"/>
  <c r="Y22"/>
  <c r="W22"/>
  <c r="I22"/>
  <c r="G22"/>
  <c r="F22"/>
  <c r="E22"/>
  <c r="D21"/>
  <c r="D20"/>
  <c r="AA19"/>
  <c r="Z19"/>
  <c r="Y19"/>
  <c r="W19"/>
  <c r="V19"/>
  <c r="U19"/>
  <c r="S19"/>
  <c r="R19"/>
  <c r="Q19"/>
  <c r="O19"/>
  <c r="N19"/>
  <c r="M19"/>
  <c r="K19"/>
  <c r="J19"/>
  <c r="I19"/>
  <c r="G19"/>
  <c r="F19"/>
  <c r="E19"/>
  <c r="D18"/>
  <c r="D17"/>
  <c r="AA16"/>
  <c r="Z16"/>
  <c r="Y16"/>
  <c r="W16"/>
  <c r="V16"/>
  <c r="U16"/>
  <c r="S16"/>
  <c r="R16"/>
  <c r="Q16"/>
  <c r="I16"/>
  <c r="G16"/>
  <c r="F16"/>
  <c r="E16"/>
  <c r="D15"/>
  <c r="D14"/>
  <c r="AA13"/>
  <c r="Z13"/>
  <c r="Y13"/>
  <c r="W13"/>
  <c r="V13"/>
  <c r="U13"/>
  <c r="S13"/>
  <c r="R13"/>
  <c r="Q13"/>
  <c r="O13"/>
  <c r="N13"/>
  <c r="M13"/>
  <c r="K13"/>
  <c r="J13"/>
  <c r="I13"/>
  <c r="G13"/>
  <c r="F13"/>
  <c r="E13"/>
  <c r="D11"/>
  <c r="AA10"/>
  <c r="Z10"/>
  <c r="Y10"/>
  <c r="W10"/>
  <c r="V10"/>
  <c r="V25"/>
  <c r="V43"/>
  <c r="U10"/>
  <c r="S10"/>
  <c r="S25"/>
  <c r="S43"/>
  <c r="R10"/>
  <c r="Q10"/>
  <c r="Q25"/>
  <c r="Q43"/>
  <c r="O10"/>
  <c r="N10"/>
  <c r="N25"/>
  <c r="N43"/>
  <c r="M10"/>
  <c r="K10"/>
  <c r="K43"/>
  <c r="J10"/>
  <c r="G10"/>
  <c r="F10"/>
  <c r="E10"/>
  <c r="D9"/>
  <c r="AA46" i="3"/>
  <c r="Z46"/>
  <c r="Y46"/>
  <c r="W46"/>
  <c r="V46"/>
  <c r="U46"/>
  <c r="S46"/>
  <c r="R46"/>
  <c r="Q46"/>
  <c r="O46"/>
  <c r="N46"/>
  <c r="M46"/>
  <c r="K46"/>
  <c r="J46"/>
  <c r="I46"/>
  <c r="G46"/>
  <c r="F46"/>
  <c r="E46"/>
  <c r="D45"/>
  <c r="D46"/>
  <c r="AA44"/>
  <c r="Z44"/>
  <c r="Y44"/>
  <c r="W44"/>
  <c r="V44"/>
  <c r="U44"/>
  <c r="S44"/>
  <c r="R44"/>
  <c r="Q44"/>
  <c r="O44"/>
  <c r="N44"/>
  <c r="M44"/>
  <c r="K44"/>
  <c r="J44"/>
  <c r="I44"/>
  <c r="G44"/>
  <c r="F44"/>
  <c r="E44"/>
  <c r="D43"/>
  <c r="D42"/>
  <c r="D41"/>
  <c r="D40"/>
  <c r="D39"/>
  <c r="D44"/>
  <c r="D36"/>
  <c r="D35"/>
  <c r="D34"/>
  <c r="AA33"/>
  <c r="Z33"/>
  <c r="Y33"/>
  <c r="W33"/>
  <c r="V33"/>
  <c r="U33"/>
  <c r="S33"/>
  <c r="R33"/>
  <c r="Q33"/>
  <c r="M33"/>
  <c r="J33"/>
  <c r="I33"/>
  <c r="G33"/>
  <c r="F33"/>
  <c r="E33"/>
  <c r="D32"/>
  <c r="D31"/>
  <c r="AA30"/>
  <c r="Z30"/>
  <c r="Y30"/>
  <c r="V30"/>
  <c r="U30"/>
  <c r="S30"/>
  <c r="R30"/>
  <c r="Q30"/>
  <c r="O30"/>
  <c r="N30"/>
  <c r="M30"/>
  <c r="K30"/>
  <c r="J30"/>
  <c r="I30"/>
  <c r="G30"/>
  <c r="D30"/>
  <c r="F30"/>
  <c r="E30"/>
  <c r="D29"/>
  <c r="D28"/>
  <c r="AA27"/>
  <c r="Z27"/>
  <c r="Y27"/>
  <c r="W27"/>
  <c r="V27"/>
  <c r="U27"/>
  <c r="S27"/>
  <c r="R27"/>
  <c r="Q27"/>
  <c r="O27"/>
  <c r="N27"/>
  <c r="M27"/>
  <c r="K27"/>
  <c r="J27"/>
  <c r="I27"/>
  <c r="G27"/>
  <c r="F27"/>
  <c r="E27"/>
  <c r="D26"/>
  <c r="D25"/>
  <c r="AA24"/>
  <c r="AA37"/>
  <c r="Z24"/>
  <c r="Y24"/>
  <c r="Y37"/>
  <c r="W24"/>
  <c r="V24"/>
  <c r="V37"/>
  <c r="U24"/>
  <c r="S24"/>
  <c r="S37"/>
  <c r="R24"/>
  <c r="Q24"/>
  <c r="Q37"/>
  <c r="O24"/>
  <c r="N24"/>
  <c r="N37"/>
  <c r="M24"/>
  <c r="K24"/>
  <c r="K37"/>
  <c r="J24"/>
  <c r="I24"/>
  <c r="I37"/>
  <c r="G24"/>
  <c r="F24"/>
  <c r="F37"/>
  <c r="E24"/>
  <c r="AA22"/>
  <c r="Z22"/>
  <c r="Y22"/>
  <c r="W22"/>
  <c r="V22"/>
  <c r="U22"/>
  <c r="S22"/>
  <c r="R22"/>
  <c r="Q22"/>
  <c r="O22"/>
  <c r="N22"/>
  <c r="M22"/>
  <c r="K22"/>
  <c r="J22"/>
  <c r="I22"/>
  <c r="G22"/>
  <c r="F22"/>
  <c r="E22"/>
  <c r="D21"/>
  <c r="D20"/>
  <c r="D19"/>
  <c r="D18"/>
  <c r="D17"/>
  <c r="AA15"/>
  <c r="Z15"/>
  <c r="Y15"/>
  <c r="W15"/>
  <c r="V15"/>
  <c r="U15"/>
  <c r="S15"/>
  <c r="R15"/>
  <c r="Q15"/>
  <c r="O15"/>
  <c r="N15"/>
  <c r="M15"/>
  <c r="K15"/>
  <c r="J15"/>
  <c r="I15"/>
  <c r="G15"/>
  <c r="F15"/>
  <c r="E15"/>
  <c r="D14"/>
  <c r="D13"/>
  <c r="D12"/>
  <c r="D15"/>
  <c r="AA10"/>
  <c r="Z10"/>
  <c r="Y10"/>
  <c r="W10"/>
  <c r="V10"/>
  <c r="U10"/>
  <c r="S10"/>
  <c r="R10"/>
  <c r="Q10"/>
  <c r="O10"/>
  <c r="N10"/>
  <c r="M10"/>
  <c r="K10"/>
  <c r="J10"/>
  <c r="I10"/>
  <c r="G10"/>
  <c r="F10"/>
  <c r="E10"/>
  <c r="D9"/>
  <c r="D8"/>
  <c r="D10"/>
  <c r="G43" i="4"/>
  <c r="J25"/>
  <c r="J43"/>
  <c r="O25"/>
  <c r="O43"/>
  <c r="U25"/>
  <c r="U43"/>
  <c r="Z25"/>
  <c r="Z43"/>
  <c r="D19"/>
  <c r="D22"/>
  <c r="F25"/>
  <c r="F43"/>
  <c r="M25"/>
  <c r="M43"/>
  <c r="R25"/>
  <c r="R43"/>
  <c r="W25"/>
  <c r="W43"/>
  <c r="AA25"/>
  <c r="AA43"/>
  <c r="D13"/>
  <c r="D16"/>
  <c r="Y25"/>
  <c r="Y43"/>
  <c r="I25"/>
  <c r="I43"/>
  <c r="E25"/>
  <c r="E43"/>
  <c r="E44"/>
  <c r="D27" i="3"/>
  <c r="U47"/>
  <c r="D22"/>
  <c r="G37"/>
  <c r="G47"/>
  <c r="M37"/>
  <c r="R37"/>
  <c r="R47"/>
  <c r="W37"/>
  <c r="W47"/>
  <c r="D33"/>
  <c r="I47"/>
  <c r="N47"/>
  <c r="S47"/>
  <c r="Y47"/>
  <c r="E37"/>
  <c r="E47"/>
  <c r="E48"/>
  <c r="J37"/>
  <c r="O37"/>
  <c r="O47"/>
  <c r="U37"/>
  <c r="Z37"/>
  <c r="Z47"/>
  <c r="M47"/>
  <c r="J47"/>
  <c r="D10" i="4"/>
  <c r="F47" i="3"/>
  <c r="K47"/>
  <c r="Q47"/>
  <c r="V47"/>
  <c r="AA47"/>
  <c r="D24"/>
  <c r="D24" i="1"/>
  <c r="AZ159"/>
  <c r="AY159"/>
  <c r="AX159"/>
  <c r="AW159"/>
  <c r="AU159"/>
  <c r="AP157"/>
  <c r="AO157"/>
  <c r="AQ157"/>
  <c r="AR157"/>
  <c r="AS157"/>
  <c r="AT157"/>
  <c r="AV157"/>
  <c r="AW157"/>
  <c r="AX157"/>
  <c r="AY157"/>
  <c r="AZ157"/>
  <c r="AO158"/>
  <c r="AQ158"/>
  <c r="AR158"/>
  <c r="AS158"/>
  <c r="AT158"/>
  <c r="AV158"/>
  <c r="AU158"/>
  <c r="AW158"/>
  <c r="AX158"/>
  <c r="AY158"/>
  <c r="AZ158"/>
  <c r="AP155"/>
  <c r="AQ155"/>
  <c r="AR155"/>
  <c r="AS155"/>
  <c r="AT155"/>
  <c r="AV155"/>
  <c r="AU155"/>
  <c r="AW155"/>
  <c r="AX155"/>
  <c r="AY155"/>
  <c r="AZ155"/>
  <c r="AE159"/>
  <c r="AF159"/>
  <c r="AG159"/>
  <c r="AH159"/>
  <c r="AJ159"/>
  <c r="AK159"/>
  <c r="AL159"/>
  <c r="AM159"/>
  <c r="AN159"/>
  <c r="AD158"/>
  <c r="AC158"/>
  <c r="AE158"/>
  <c r="AF158"/>
  <c r="AG158"/>
  <c r="AH158"/>
  <c r="AJ158"/>
  <c r="AI158"/>
  <c r="AK158"/>
  <c r="AL158"/>
  <c r="AM158"/>
  <c r="AN158"/>
  <c r="AH156"/>
  <c r="AD155"/>
  <c r="AC155"/>
  <c r="AE155"/>
  <c r="AF155"/>
  <c r="AG155"/>
  <c r="AH155"/>
  <c r="AJ155"/>
  <c r="AK155"/>
  <c r="AL155"/>
  <c r="AM155"/>
  <c r="AN155"/>
  <c r="AC154"/>
  <c r="AE154"/>
  <c r="AF154"/>
  <c r="AG154"/>
  <c r="AH154"/>
  <c r="AJ154"/>
  <c r="AK154"/>
  <c r="AL154"/>
  <c r="AM154"/>
  <c r="AN154"/>
  <c r="AD153"/>
  <c r="AE153"/>
  <c r="AF153"/>
  <c r="AG153"/>
  <c r="AH153"/>
  <c r="AJ153"/>
  <c r="AK153"/>
  <c r="AL153"/>
  <c r="AM153"/>
  <c r="AN153"/>
  <c r="E45"/>
  <c r="P159"/>
  <c r="F45"/>
  <c r="G45"/>
  <c r="J45"/>
  <c r="K45"/>
  <c r="Q159"/>
  <c r="M45"/>
  <c r="R159"/>
  <c r="N45"/>
  <c r="S159"/>
  <c r="O45"/>
  <c r="T159"/>
  <c r="Q45"/>
  <c r="W159"/>
  <c r="R45"/>
  <c r="S45"/>
  <c r="T45"/>
  <c r="V45"/>
  <c r="W45"/>
  <c r="Y159"/>
  <c r="Y45"/>
  <c r="Z159"/>
  <c r="Z45"/>
  <c r="AA159"/>
  <c r="AA45"/>
  <c r="AB159"/>
  <c r="E38"/>
  <c r="P158"/>
  <c r="F38"/>
  <c r="G38"/>
  <c r="H38"/>
  <c r="J38"/>
  <c r="K38"/>
  <c r="Q158"/>
  <c r="M38"/>
  <c r="R158"/>
  <c r="N38"/>
  <c r="S158"/>
  <c r="O38"/>
  <c r="T158"/>
  <c r="Q38"/>
  <c r="W158"/>
  <c r="R38"/>
  <c r="S38"/>
  <c r="T38"/>
  <c r="V38"/>
  <c r="W38"/>
  <c r="Y158"/>
  <c r="Y38"/>
  <c r="Z158"/>
  <c r="Z38"/>
  <c r="AA158"/>
  <c r="AA38"/>
  <c r="AB158"/>
  <c r="E34"/>
  <c r="P157"/>
  <c r="F34"/>
  <c r="G34"/>
  <c r="H34"/>
  <c r="J34"/>
  <c r="K34"/>
  <c r="Q157"/>
  <c r="M34"/>
  <c r="R157"/>
  <c r="N34"/>
  <c r="S157"/>
  <c r="O34"/>
  <c r="T157"/>
  <c r="Q34"/>
  <c r="R34"/>
  <c r="S34"/>
  <c r="T34"/>
  <c r="V34"/>
  <c r="W34"/>
  <c r="Y157"/>
  <c r="Y34"/>
  <c r="Z157"/>
  <c r="Z34"/>
  <c r="AA157"/>
  <c r="AA34"/>
  <c r="AB157"/>
  <c r="E31"/>
  <c r="P156"/>
  <c r="F31"/>
  <c r="G31"/>
  <c r="H31"/>
  <c r="J31"/>
  <c r="K31"/>
  <c r="Q156"/>
  <c r="M31"/>
  <c r="R156"/>
  <c r="N31"/>
  <c r="S156"/>
  <c r="O31"/>
  <c r="T156"/>
  <c r="Q31"/>
  <c r="W156"/>
  <c r="R31"/>
  <c r="S31"/>
  <c r="T31"/>
  <c r="V31"/>
  <c r="W31"/>
  <c r="Y156"/>
  <c r="Y31"/>
  <c r="Z156"/>
  <c r="Z31"/>
  <c r="AA156"/>
  <c r="AA31"/>
  <c r="AB156"/>
  <c r="E26"/>
  <c r="P155"/>
  <c r="F26"/>
  <c r="G26"/>
  <c r="H26"/>
  <c r="J26"/>
  <c r="K26"/>
  <c r="Q155"/>
  <c r="M26"/>
  <c r="R155"/>
  <c r="N26"/>
  <c r="S155"/>
  <c r="O26"/>
  <c r="T155"/>
  <c r="Q26"/>
  <c r="R26"/>
  <c r="S26"/>
  <c r="T26"/>
  <c r="V26"/>
  <c r="W26"/>
  <c r="Y155"/>
  <c r="Y26"/>
  <c r="Z155"/>
  <c r="Z26"/>
  <c r="AA155"/>
  <c r="AA26"/>
  <c r="AB155"/>
  <c r="E21"/>
  <c r="P154"/>
  <c r="F21"/>
  <c r="G21"/>
  <c r="H21"/>
  <c r="J21"/>
  <c r="K21"/>
  <c r="Q154"/>
  <c r="M21"/>
  <c r="R154"/>
  <c r="N21"/>
  <c r="S154"/>
  <c r="O21"/>
  <c r="T154"/>
  <c r="Q21"/>
  <c r="W154"/>
  <c r="R21"/>
  <c r="S21"/>
  <c r="T21"/>
  <c r="V21"/>
  <c r="W21"/>
  <c r="Y154"/>
  <c r="Y21"/>
  <c r="Z154"/>
  <c r="Z21"/>
  <c r="AA154"/>
  <c r="AA21"/>
  <c r="AB154"/>
  <c r="E14"/>
  <c r="P153"/>
  <c r="F14"/>
  <c r="G14"/>
  <c r="H14"/>
  <c r="J14"/>
  <c r="K14"/>
  <c r="Q153"/>
  <c r="M14"/>
  <c r="R153"/>
  <c r="N14"/>
  <c r="S153"/>
  <c r="O14"/>
  <c r="T153"/>
  <c r="Q14"/>
  <c r="R14"/>
  <c r="S14"/>
  <c r="T14"/>
  <c r="T46"/>
  <c r="V14"/>
  <c r="W14"/>
  <c r="Y153"/>
  <c r="Y14"/>
  <c r="Z153"/>
  <c r="Z14"/>
  <c r="AA153"/>
  <c r="AA14"/>
  <c r="AB153"/>
  <c r="AN156"/>
  <c r="D41"/>
  <c r="D42"/>
  <c r="D43"/>
  <c r="D44"/>
  <c r="D40"/>
  <c r="D37"/>
  <c r="D38"/>
  <c r="D33"/>
  <c r="D34"/>
  <c r="D25"/>
  <c r="D30"/>
  <c r="D31"/>
  <c r="D23"/>
  <c r="D17"/>
  <c r="D18"/>
  <c r="D19"/>
  <c r="D20"/>
  <c r="D16"/>
  <c r="D13"/>
  <c r="D9"/>
  <c r="D10"/>
  <c r="D11"/>
  <c r="D12"/>
  <c r="D8"/>
  <c r="AV159"/>
  <c r="W157"/>
  <c r="W155"/>
  <c r="AD154"/>
  <c r="AD159"/>
  <c r="AP158"/>
  <c r="AI159"/>
  <c r="Y46"/>
  <c r="AC159"/>
  <c r="AC153"/>
  <c r="AI153"/>
  <c r="AI154"/>
  <c r="AS156"/>
  <c r="AT156"/>
  <c r="AY156"/>
  <c r="K46"/>
  <c r="AJ156"/>
  <c r="AQ156"/>
  <c r="AL156"/>
  <c r="AI156"/>
  <c r="AE156"/>
  <c r="AE160"/>
  <c r="AG156"/>
  <c r="AF156"/>
  <c r="AI155"/>
  <c r="Q44" i="4"/>
  <c r="D25"/>
  <c r="AM156" i="1"/>
  <c r="AM160" s="1"/>
  <c r="AG162" s="1"/>
  <c r="AD156"/>
  <c r="D37" i="3"/>
  <c r="V155" i="1"/>
  <c r="AD160"/>
  <c r="O155"/>
  <c r="AG160"/>
  <c r="AL160"/>
  <c r="M46"/>
  <c r="Q46"/>
  <c r="F46"/>
  <c r="O156"/>
  <c r="O157"/>
  <c r="R46"/>
  <c r="D26"/>
  <c r="D14"/>
  <c r="D21"/>
  <c r="D45"/>
  <c r="S46"/>
  <c r="H46"/>
  <c r="AH160"/>
  <c r="AV156"/>
  <c r="AZ156"/>
  <c r="AZ160"/>
  <c r="AR156"/>
  <c r="AR160" s="1"/>
  <c r="AP156"/>
  <c r="AP160"/>
  <c r="O153"/>
  <c r="AA46"/>
  <c r="AJ160"/>
  <c r="N46"/>
  <c r="G46"/>
  <c r="Q48" i="3"/>
  <c r="H153" i="1"/>
  <c r="O46"/>
  <c r="Z46"/>
  <c r="O154"/>
  <c r="W153"/>
  <c r="F153"/>
  <c r="K153"/>
  <c r="V157"/>
  <c r="J158"/>
  <c r="O158"/>
  <c r="AO156"/>
  <c r="AF160"/>
  <c r="AI160"/>
  <c r="V46"/>
  <c r="E46"/>
  <c r="K155"/>
  <c r="V153"/>
  <c r="J154"/>
  <c r="K159"/>
  <c r="AN160"/>
  <c r="AS160"/>
  <c r="AU157"/>
  <c r="E157"/>
  <c r="V154"/>
  <c r="V156"/>
  <c r="F157"/>
  <c r="AO155"/>
  <c r="AW156"/>
  <c r="AW160" s="1"/>
  <c r="AQ162" s="1"/>
  <c r="AA160"/>
  <c r="Z160"/>
  <c r="G154"/>
  <c r="J156"/>
  <c r="J157"/>
  <c r="V158"/>
  <c r="H159"/>
  <c r="V159"/>
  <c r="G159"/>
  <c r="O159"/>
  <c r="AB160"/>
  <c r="F154"/>
  <c r="J155"/>
  <c r="W160"/>
  <c r="F158"/>
  <c r="J159"/>
  <c r="AT160"/>
  <c r="AY160"/>
  <c r="AX156"/>
  <c r="AX160" s="1"/>
  <c r="AU156"/>
  <c r="J153"/>
  <c r="S160"/>
  <c r="T160"/>
  <c r="K154"/>
  <c r="H157"/>
  <c r="H158"/>
  <c r="F159"/>
  <c r="P160"/>
  <c r="H155"/>
  <c r="G157"/>
  <c r="K158"/>
  <c r="R160"/>
  <c r="H154"/>
  <c r="K157"/>
  <c r="G158"/>
  <c r="G153"/>
  <c r="Q160"/>
  <c r="F155"/>
  <c r="F160" s="1"/>
  <c r="AQ160"/>
  <c r="AD162"/>
  <c r="AJ162" s="1"/>
  <c r="R162"/>
  <c r="E153"/>
  <c r="AH162"/>
  <c r="S162"/>
  <c r="AO160"/>
  <c r="E155"/>
  <c r="E47"/>
  <c r="G48" i="4"/>
  <c r="F156" i="1"/>
  <c r="P162"/>
  <c r="AU160"/>
  <c r="AO162" s="1"/>
  <c r="AU162" s="1"/>
  <c r="AF162"/>
  <c r="Q47"/>
  <c r="K156"/>
  <c r="K160" s="1"/>
  <c r="T162"/>
  <c r="N155"/>
  <c r="AV160"/>
  <c r="AP162" s="1"/>
  <c r="E154"/>
  <c r="M154"/>
  <c r="N153"/>
  <c r="N154"/>
  <c r="M157"/>
  <c r="N159"/>
  <c r="J160"/>
  <c r="O160"/>
  <c r="E158"/>
  <c r="M158"/>
  <c r="AT162"/>
  <c r="N157"/>
  <c r="E159"/>
  <c r="M159"/>
  <c r="H156"/>
  <c r="H160" s="1"/>
  <c r="AS162"/>
  <c r="V160"/>
  <c r="N158"/>
  <c r="M153"/>
  <c r="W162"/>
  <c r="O162"/>
  <c r="AK156"/>
  <c r="AK160"/>
  <c r="AE162" s="1"/>
  <c r="Y160"/>
  <c r="Q162"/>
  <c r="V162"/>
  <c r="G155"/>
  <c r="G160" s="1"/>
  <c r="W46"/>
  <c r="A49"/>
  <c r="G156"/>
  <c r="M156" s="1"/>
  <c r="F48" i="3"/>
  <c r="A50"/>
  <c r="D48" i="4"/>
  <c r="AC156" i="1"/>
  <c r="E156"/>
  <c r="AC160"/>
  <c r="AC162" s="1"/>
  <c r="E160"/>
  <c r="AR162" l="1"/>
  <c r="AI162"/>
  <c r="AV162"/>
  <c r="N156"/>
  <c r="N160" s="1"/>
  <c r="M155"/>
  <c r="M160" s="1"/>
</calcChain>
</file>

<file path=xl/sharedStrings.xml><?xml version="1.0" encoding="utf-8"?>
<sst xmlns="http://schemas.openxmlformats.org/spreadsheetml/2006/main" count="362" uniqueCount="132">
  <si>
    <t>Nazwa przedmiotu</t>
  </si>
  <si>
    <t>ogółem</t>
  </si>
  <si>
    <t>FORMA REALIZACJI ZAJĘĆ DYDAKTYCZNYCH</t>
  </si>
  <si>
    <t>SEMESTR I</t>
  </si>
  <si>
    <t>SEMESTR II</t>
  </si>
  <si>
    <t>Forma</t>
  </si>
  <si>
    <t>ECTS</t>
  </si>
  <si>
    <t>W</t>
  </si>
  <si>
    <t>Ćw.</t>
  </si>
  <si>
    <t>Sem.</t>
  </si>
  <si>
    <t>Z.p.</t>
  </si>
  <si>
    <t>P.z.</t>
  </si>
  <si>
    <t>Forma zaliczenia</t>
  </si>
  <si>
    <t>Język obcy</t>
  </si>
  <si>
    <t>Anatomia</t>
  </si>
  <si>
    <t>Fizjologia</t>
  </si>
  <si>
    <t>Patologia</t>
  </si>
  <si>
    <t>Zdrowie publiczne</t>
  </si>
  <si>
    <t>Biochemia i biofizyka</t>
  </si>
  <si>
    <t>Pedagogika</t>
  </si>
  <si>
    <t>Psychologia</t>
  </si>
  <si>
    <t>Socjologia</t>
  </si>
  <si>
    <t>Prawo</t>
  </si>
  <si>
    <t>Promocja zdrowia</t>
  </si>
  <si>
    <t>Dietetyka</t>
  </si>
  <si>
    <t>NAUKI PODSTAWOWE</t>
  </si>
  <si>
    <t>Radiologia</t>
  </si>
  <si>
    <t>NAUKI SPOŁECZNE</t>
  </si>
  <si>
    <t>NAUKI W ZAKRESIE OPIEKI SPECJALISTYCZNEJ</t>
  </si>
  <si>
    <t xml:space="preserve"> </t>
  </si>
  <si>
    <t>Zbun</t>
  </si>
  <si>
    <t>Choroby wewnętrzne</t>
  </si>
  <si>
    <t>z</t>
  </si>
  <si>
    <t>E</t>
  </si>
  <si>
    <t>z/o</t>
  </si>
  <si>
    <t>*Wychowanie fizyczne - przedmiot nieobowiązkowy</t>
  </si>
  <si>
    <t>rok akademicki 2015/2016</t>
  </si>
  <si>
    <t>Podstawowa opieka zdrowotna</t>
  </si>
  <si>
    <t>Bezpieczeństwo i higiena pracy</t>
  </si>
  <si>
    <t xml:space="preserve">Farmakologia </t>
  </si>
  <si>
    <t>SEMESTR III</t>
  </si>
  <si>
    <t>SEMESTR IV</t>
  </si>
  <si>
    <t>Pediatria</t>
  </si>
  <si>
    <t>Pielęgniarstwo pediatryczne</t>
  </si>
  <si>
    <t>SEMESTR V</t>
  </si>
  <si>
    <t>SEMESTR VI</t>
  </si>
  <si>
    <t>Psychiatria</t>
  </si>
  <si>
    <t>Egzamin dyplomowy</t>
  </si>
  <si>
    <t>Pediatria i Pielegniarstwo pediatryczne</t>
  </si>
  <si>
    <t>Badania fizykalne</t>
  </si>
  <si>
    <t>Przygotowanie biblioteczne</t>
  </si>
  <si>
    <t>Ochrona własności intelektualnej</t>
  </si>
  <si>
    <t>K</t>
  </si>
  <si>
    <t>MODUŁ - ZAJĘCIA OGÓLNOUCZELNIANE</t>
  </si>
  <si>
    <t xml:space="preserve"> NAUKI SPOŁECZNE</t>
  </si>
  <si>
    <t>NAUKI  PODSTAWOWE</t>
  </si>
  <si>
    <t>RAZEM</t>
  </si>
  <si>
    <t>MODUŁ - PRAKTYKA ZAWODOWA                                           NAUKI W ZAKRESIE OPIEKI SPECJALISTYCZNEJ</t>
  </si>
  <si>
    <t>Ćw</t>
  </si>
  <si>
    <t>E - B1</t>
  </si>
  <si>
    <t>MODUŁ - PRAKTYKA ZAWODOWA                                                                              A. NAUKI W ZAKRESIE OPIEKI SPECJALISTYCZNEJ</t>
  </si>
  <si>
    <t>Przedsiębiorczość i kultura pracy</t>
  </si>
  <si>
    <t>Razem w cyklu kształcenia</t>
  </si>
  <si>
    <t>PLAN STACJONARNYCH  STUDIÓW  I-GO STOPNIA -  I ROK  - KIERUNEK POŁOŻNICTWO</t>
  </si>
  <si>
    <t>rok akademicki 2019/2020</t>
  </si>
  <si>
    <t>Embriologia i genetyka</t>
  </si>
  <si>
    <t>PLAN STACJONARNYCH  STUDIÓW  I-GO STOPNIA -  II ROK  - KIERUNEK POŁOŻNICTWO</t>
  </si>
  <si>
    <t>PLAN STACJONARNYCH  STUDIÓW  I-GO STOPNIA -  III ROK  - KIERUNEK POŁOŻNICTWO</t>
  </si>
  <si>
    <t>Podstawy opieki położniczej</t>
  </si>
  <si>
    <t xml:space="preserve"> NAUKI W ZAKRESIE PODSTAW OPIEKI POŁOŻNICZEJ</t>
  </si>
  <si>
    <t>MODUŁ - PRAKTYKA ZAWODOWA                                                                                              NAUKI W ZAKRESIE PODSTAW OPIEKI POŁOŻNICZEJ</t>
  </si>
  <si>
    <t>Techniki położnicze i prowadzenie porodu</t>
  </si>
  <si>
    <t>godzin/
ECTS</t>
  </si>
  <si>
    <t>Badania naukowe w położnictwie</t>
  </si>
  <si>
    <t xml:space="preserve"> Techniki położnicze i prowadzenie porodu</t>
  </si>
  <si>
    <t>Położnictwo i opieka położnicza</t>
  </si>
  <si>
    <t>Neonatologia i opieka neonatologiczna</t>
  </si>
  <si>
    <t>Położnictwo</t>
  </si>
  <si>
    <t xml:space="preserve"> i opieka położnicza</t>
  </si>
  <si>
    <t xml:space="preserve"> Położnictwo                                                                    i opieka położnicza</t>
  </si>
  <si>
    <t xml:space="preserve">Neonatologia </t>
  </si>
  <si>
    <t>i opieka neonatologiczna</t>
  </si>
  <si>
    <t>Podstawy ratownictwa medycznego</t>
  </si>
  <si>
    <t>Onkologia</t>
  </si>
  <si>
    <t>Ginekologia i opieka ginekologiczna</t>
  </si>
  <si>
    <t>Ginekologia</t>
  </si>
  <si>
    <t>i opieka ginekologiczna</t>
  </si>
  <si>
    <t xml:space="preserve">               </t>
  </si>
  <si>
    <t>Anestezjologia i stany zagrożenia życia</t>
  </si>
  <si>
    <t>Rehabilitacja w położnictwie, neonatologii i ginekologii</t>
  </si>
  <si>
    <t>Chirurgia</t>
  </si>
  <si>
    <t>Przedmiot do wyboru:                                                     Język migowy,                                                         Promocja zdrowia psychicznego,                                   Zakażenia szpitalne</t>
  </si>
  <si>
    <t xml:space="preserve">Psychiatria </t>
  </si>
  <si>
    <t>P.Z.</t>
  </si>
  <si>
    <t>MODUŁ - PRAKTYKA ZAWODOWA - NAUKI W ZAKRESIE PODSTAW OPIEKI POŁOŻNICZEJ</t>
  </si>
  <si>
    <t>MODUŁ - PRAKTYKA ZAWODOWA - NAUKI W ZAKRESIE OPIEKI SPECJALISTYCZNEJ</t>
  </si>
  <si>
    <t>NAUKI W ZAKRESIE PODSTAW OPIEKI POŁOŻNICZEJ</t>
  </si>
  <si>
    <t>Semestr 1</t>
  </si>
  <si>
    <t>Godziny</t>
  </si>
  <si>
    <t>Semestr 2</t>
  </si>
  <si>
    <t>Semestr 3</t>
  </si>
  <si>
    <t>Semestr 4</t>
  </si>
  <si>
    <t>Semestr 5</t>
  </si>
  <si>
    <t>Semestr 6</t>
  </si>
  <si>
    <t>Razem</t>
  </si>
  <si>
    <t>B.  NAUKI W ZAKRESIE PODSTAW OPIEKI POŁOŻNICZEJ</t>
  </si>
  <si>
    <t>Z.P.</t>
  </si>
  <si>
    <t>Wszystko RAZEM</t>
  </si>
  <si>
    <t>Rok razem</t>
  </si>
  <si>
    <t>Rok 1</t>
  </si>
  <si>
    <t>Rok 3</t>
  </si>
  <si>
    <t xml:space="preserve">Rok 2 </t>
  </si>
  <si>
    <t>MODUŁ - PRAKTYKA ZAWODOWA                                                                                                                                                                                                                                                                                                                                                                                                                                                        NAUKI W ZAKRESIE OPIEKI SPECJALISTYCZNEJ</t>
  </si>
  <si>
    <t>Podstawy opieki położniczej: w tym podstawy pielęgniarstwa</t>
  </si>
  <si>
    <r>
      <t>Ginekologia i opieka ginekologiczna</t>
    </r>
    <r>
      <rPr>
        <b/>
        <sz val="12"/>
        <color indexed="8"/>
        <rFont val="Calibri"/>
        <family val="2"/>
        <charset val="238"/>
      </rPr>
      <t>*</t>
    </r>
  </si>
  <si>
    <t>*Przedmiot rozpocznie się po zakończeniu kształcenia w zakresie chirurgii</t>
  </si>
  <si>
    <t>w tym część pielęgniarska</t>
  </si>
  <si>
    <t>Badania naukowe w położnictwie - Seminarium licencjackie</t>
  </si>
  <si>
    <t>Filozofia i etyka zawodu położnej</t>
  </si>
  <si>
    <t>NOWY  Nabór 2018/2019</t>
  </si>
  <si>
    <t xml:space="preserve">                            rok akademicki 2018/2019</t>
  </si>
  <si>
    <t>rok akademicki 2020/2021</t>
  </si>
  <si>
    <t>**Zgodnie z Pismem Ministra Zdrowia z dnia 22 sierpnia 2018 r. znak NSK.820.2.2018.BB. - do programu przedmiotu włączono "Zapobieganie zakażeniom przenoszonym drogą krwi" w wymiarze: W- 5h;Sem. - 10h; Ćw - 15h;Zbun - 7h /oraz 23h pracy wł. st. /= 3ECTS</t>
  </si>
  <si>
    <t>K/S</t>
  </si>
  <si>
    <t>Cw MCSM</t>
  </si>
  <si>
    <t>ZPMCSM</t>
  </si>
  <si>
    <t>w MCSM</t>
  </si>
  <si>
    <t>ćw MCSM</t>
  </si>
  <si>
    <t>ćwMCSM</t>
  </si>
  <si>
    <t>ZpMCSM</t>
  </si>
  <si>
    <t>Zp.MCSM</t>
  </si>
  <si>
    <r>
      <t>Mikrobiologia i parazytologia</t>
    </r>
    <r>
      <rPr>
        <sz val="12"/>
        <rFont val="Calibri"/>
        <family val="2"/>
        <charset val="238"/>
      </rPr>
      <t>**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</si>
</sst>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sz val="12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theme="6" tint="0.79998168889431442"/>
      <name val="Times New Roman"/>
      <family val="1"/>
      <charset val="238"/>
    </font>
    <font>
      <b/>
      <sz val="12"/>
      <color theme="6" tint="0.7999816888943144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5">
    <xf numFmtId="0" fontId="0" fillId="0" borderId="0" xfId="0"/>
    <xf numFmtId="0" fontId="0" fillId="0" borderId="0" xfId="0" applyFill="1"/>
    <xf numFmtId="0" fontId="6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7" fillId="0" borderId="0" xfId="0" applyFont="1"/>
    <xf numFmtId="0" fontId="8" fillId="0" borderId="2" xfId="0" applyFont="1" applyBorder="1" applyAlignment="1">
      <alignment vertical="center"/>
    </xf>
    <xf numFmtId="0" fontId="7" fillId="0" borderId="0" xfId="0" applyFont="1" applyBorder="1"/>
    <xf numFmtId="0" fontId="0" fillId="0" borderId="0" xfId="0" applyFill="1" applyBorder="1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10" fillId="0" borderId="5" xfId="0" applyFont="1" applyBorder="1"/>
    <xf numFmtId="0" fontId="10" fillId="0" borderId="10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1" xfId="0" applyBorder="1"/>
    <xf numFmtId="0" fontId="7" fillId="0" borderId="11" xfId="0" applyFont="1" applyBorder="1"/>
    <xf numFmtId="0" fontId="0" fillId="0" borderId="11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8" xfId="0" applyFill="1" applyBorder="1"/>
    <xf numFmtId="0" fontId="7" fillId="0" borderId="1" xfId="0" applyFont="1" applyBorder="1"/>
    <xf numFmtId="0" fontId="0" fillId="0" borderId="1" xfId="0" applyFill="1" applyBorder="1"/>
    <xf numFmtId="0" fontId="11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Fill="1" applyBorder="1"/>
    <xf numFmtId="0" fontId="14" fillId="0" borderId="0" xfId="0" applyFont="1" applyFill="1"/>
    <xf numFmtId="0" fontId="15" fillId="0" borderId="0" xfId="0" applyFont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vertical="center" wrapText="1"/>
    </xf>
    <xf numFmtId="0" fontId="19" fillId="5" borderId="15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vertical="center" wrapText="1"/>
    </xf>
    <xf numFmtId="0" fontId="16" fillId="5" borderId="19" xfId="0" applyFont="1" applyFill="1" applyBorder="1" applyAlignment="1">
      <alignment vertical="center" wrapText="1"/>
    </xf>
    <xf numFmtId="0" fontId="16" fillId="5" borderId="20" xfId="0" applyFont="1" applyFill="1" applyBorder="1" applyAlignment="1">
      <alignment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16" fillId="5" borderId="23" xfId="0" applyFont="1" applyFill="1" applyBorder="1" applyAlignment="1">
      <alignment vertical="center" wrapText="1"/>
    </xf>
    <xf numFmtId="0" fontId="16" fillId="4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vertical="center"/>
    </xf>
    <xf numFmtId="0" fontId="17" fillId="7" borderId="12" xfId="0" applyFont="1" applyFill="1" applyBorder="1" applyAlignment="1">
      <alignment horizontal="center" vertical="center"/>
    </xf>
    <xf numFmtId="0" fontId="16" fillId="0" borderId="0" xfId="0" applyFont="1" applyFill="1"/>
    <xf numFmtId="0" fontId="16" fillId="2" borderId="20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0" borderId="0" xfId="0" applyFont="1" applyFill="1"/>
    <xf numFmtId="0" fontId="23" fillId="6" borderId="26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 wrapText="1"/>
    </xf>
    <xf numFmtId="0" fontId="17" fillId="7" borderId="6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6" fillId="6" borderId="18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2" fillId="3" borderId="15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4" borderId="34" xfId="0" applyFont="1" applyFill="1" applyBorder="1"/>
    <xf numFmtId="0" fontId="16" fillId="5" borderId="35" xfId="0" applyFont="1" applyFill="1" applyBorder="1"/>
    <xf numFmtId="0" fontId="16" fillId="4" borderId="46" xfId="0" applyFont="1" applyFill="1" applyBorder="1" applyAlignment="1"/>
    <xf numFmtId="0" fontId="26" fillId="2" borderId="47" xfId="0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/>
    </xf>
    <xf numFmtId="0" fontId="16" fillId="0" borderId="35" xfId="0" applyFont="1" applyBorder="1"/>
    <xf numFmtId="0" fontId="16" fillId="3" borderId="35" xfId="0" applyFont="1" applyFill="1" applyBorder="1" applyAlignment="1">
      <alignment vertical="center"/>
    </xf>
    <xf numFmtId="0" fontId="16" fillId="3" borderId="46" xfId="0" applyFont="1" applyFill="1" applyBorder="1" applyAlignment="1">
      <alignment vertical="center"/>
    </xf>
    <xf numFmtId="0" fontId="16" fillId="4" borderId="34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4" borderId="35" xfId="0" applyFont="1" applyFill="1" applyBorder="1"/>
    <xf numFmtId="0" fontId="16" fillId="0" borderId="3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6" borderId="2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28" fillId="6" borderId="27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4" borderId="52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8" xfId="0" applyFont="1" applyBorder="1"/>
    <xf numFmtId="0" fontId="23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vertical="center"/>
    </xf>
    <xf numFmtId="0" fontId="16" fillId="4" borderId="56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28" xfId="0" applyFont="1" applyBorder="1"/>
    <xf numFmtId="0" fontId="1" fillId="3" borderId="49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vertical="center"/>
    </xf>
    <xf numFmtId="0" fontId="16" fillId="0" borderId="71" xfId="0" applyFont="1" applyBorder="1" applyAlignment="1">
      <alignment vertical="center"/>
    </xf>
    <xf numFmtId="0" fontId="28" fillId="6" borderId="37" xfId="0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28" fillId="6" borderId="27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54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6" borderId="28" xfId="0" applyFont="1" applyFill="1" applyBorder="1"/>
    <xf numFmtId="0" fontId="16" fillId="6" borderId="15" xfId="0" applyFont="1" applyFill="1" applyBorder="1" applyAlignment="1">
      <alignment vertical="center"/>
    </xf>
    <xf numFmtId="0" fontId="16" fillId="6" borderId="56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6" borderId="2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vertical="center"/>
    </xf>
    <xf numFmtId="0" fontId="1" fillId="6" borderId="36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7" fillId="7" borderId="67" xfId="0" applyFont="1" applyFill="1" applyBorder="1" applyAlignment="1">
      <alignment horizontal="center" vertical="center"/>
    </xf>
    <xf numFmtId="0" fontId="17" fillId="7" borderId="6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vertical="center" wrapText="1"/>
    </xf>
    <xf numFmtId="0" fontId="16" fillId="0" borderId="74" xfId="0" applyFont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0" fontId="25" fillId="2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16" fillId="4" borderId="18" xfId="0" applyFont="1" applyFill="1" applyBorder="1" applyAlignment="1"/>
    <xf numFmtId="0" fontId="16" fillId="5" borderId="19" xfId="0" applyFont="1" applyFill="1" applyBorder="1" applyAlignment="1"/>
    <xf numFmtId="0" fontId="16" fillId="6" borderId="21" xfId="0" applyFont="1" applyFill="1" applyBorder="1" applyAlignment="1">
      <alignment horizontal="center"/>
    </xf>
    <xf numFmtId="0" fontId="16" fillId="4" borderId="55" xfId="0" applyFont="1" applyFill="1" applyBorder="1"/>
    <xf numFmtId="0" fontId="16" fillId="5" borderId="18" xfId="0" applyFont="1" applyFill="1" applyBorder="1"/>
    <xf numFmtId="0" fontId="16" fillId="0" borderId="28" xfId="0" applyFont="1" applyBorder="1"/>
    <xf numFmtId="0" fontId="16" fillId="3" borderId="22" xfId="0" applyFont="1" applyFill="1" applyBorder="1" applyAlignment="1">
      <alignment horizontal="center" vertical="center"/>
    </xf>
    <xf numFmtId="0" fontId="17" fillId="7" borderId="75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7" borderId="30" xfId="0" applyFont="1" applyFill="1" applyBorder="1"/>
    <xf numFmtId="0" fontId="20" fillId="7" borderId="75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0" borderId="61" xfId="0" applyFont="1" applyBorder="1"/>
    <xf numFmtId="0" fontId="16" fillId="3" borderId="63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4" borderId="18" xfId="0" applyFont="1" applyFill="1" applyBorder="1"/>
    <xf numFmtId="0" fontId="16" fillId="0" borderId="76" xfId="0" applyFont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0" borderId="24" xfId="0" applyFont="1" applyBorder="1"/>
    <xf numFmtId="0" fontId="16" fillId="3" borderId="7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4" borderId="28" xfId="0" applyFont="1" applyFill="1" applyBorder="1"/>
    <xf numFmtId="0" fontId="16" fillId="0" borderId="43" xfId="0" applyFont="1" applyBorder="1" applyAlignment="1">
      <alignment horizontal="center" vertical="center"/>
    </xf>
    <xf numFmtId="0" fontId="16" fillId="7" borderId="13" xfId="0" applyFont="1" applyFill="1" applyBorder="1"/>
    <xf numFmtId="0" fontId="17" fillId="7" borderId="15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16" fillId="7" borderId="12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23" fillId="6" borderId="3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5" borderId="65" xfId="0" applyFont="1" applyFill="1" applyBorder="1" applyAlignment="1">
      <alignment horizontal="center" vertical="center"/>
    </xf>
    <xf numFmtId="0" fontId="16" fillId="4" borderId="65" xfId="0" applyFont="1" applyFill="1" applyBorder="1"/>
    <xf numFmtId="0" fontId="16" fillId="0" borderId="5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vertical="center"/>
    </xf>
    <xf numFmtId="0" fontId="23" fillId="6" borderId="45" xfId="0" applyFont="1" applyFill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" fillId="6" borderId="4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16" fillId="3" borderId="11" xfId="0" applyFont="1" applyFill="1" applyBorder="1"/>
    <xf numFmtId="0" fontId="20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3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4" borderId="32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9" fillId="4" borderId="4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16" fillId="7" borderId="7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30" fillId="0" borderId="0" xfId="0" applyFont="1" applyFill="1"/>
    <xf numFmtId="0" fontId="16" fillId="7" borderId="31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7" fillId="0" borderId="10" xfId="0" applyFont="1" applyBorder="1"/>
    <xf numFmtId="0" fontId="31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vertical="center" wrapText="1"/>
    </xf>
    <xf numFmtId="0" fontId="33" fillId="0" borderId="9" xfId="0" applyFont="1" applyBorder="1"/>
    <xf numFmtId="0" fontId="7" fillId="0" borderId="0" xfId="0" applyFont="1" applyFill="1" applyBorder="1"/>
    <xf numFmtId="0" fontId="7" fillId="0" borderId="11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vertical="center"/>
    </xf>
    <xf numFmtId="0" fontId="2" fillId="7" borderId="15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/>
    <xf numFmtId="0" fontId="1" fillId="2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3" borderId="30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4" borderId="3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4" borderId="35" xfId="0" applyFont="1" applyFill="1" applyBorder="1"/>
    <xf numFmtId="0" fontId="1" fillId="5" borderId="20" xfId="0" applyFont="1" applyFill="1" applyBorder="1" applyAlignment="1">
      <alignment vertical="center"/>
    </xf>
    <xf numFmtId="0" fontId="1" fillId="5" borderId="26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1" fillId="3" borderId="18" xfId="0" applyFont="1" applyFill="1" applyBorder="1"/>
    <xf numFmtId="0" fontId="2" fillId="3" borderId="54" xfId="0" applyFont="1" applyFill="1" applyBorder="1" applyAlignment="1">
      <alignment vertical="center"/>
    </xf>
    <xf numFmtId="0" fontId="1" fillId="4" borderId="55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24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7" borderId="8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1" fillId="6" borderId="75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10" borderId="67" xfId="0" applyFont="1" applyFill="1" applyBorder="1" applyAlignment="1">
      <alignment horizontal="center" vertical="center"/>
    </xf>
    <xf numFmtId="0" fontId="2" fillId="10" borderId="65" xfId="0" applyFont="1" applyFill="1" applyBorder="1" applyAlignment="1">
      <alignment horizontal="center" vertical="center"/>
    </xf>
    <xf numFmtId="0" fontId="2" fillId="10" borderId="6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vertical="center"/>
    </xf>
    <xf numFmtId="0" fontId="2" fillId="6" borderId="53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3" borderId="79" xfId="0" applyFont="1" applyFill="1" applyBorder="1" applyAlignment="1">
      <alignment horizontal="center" vertical="center"/>
    </xf>
    <xf numFmtId="0" fontId="23" fillId="4" borderId="48" xfId="0" applyFont="1" applyFill="1" applyBorder="1"/>
    <xf numFmtId="0" fontId="23" fillId="5" borderId="28" xfId="0" applyFont="1" applyFill="1" applyBorder="1"/>
    <xf numFmtId="0" fontId="23" fillId="4" borderId="28" xfId="0" applyFont="1" applyFill="1" applyBorder="1" applyAlignment="1"/>
    <xf numFmtId="0" fontId="23" fillId="5" borderId="22" xfId="0" applyFont="1" applyFill="1" applyBorder="1" applyAlignment="1"/>
    <xf numFmtId="0" fontId="23" fillId="2" borderId="76" xfId="0" applyFont="1" applyFill="1" applyBorder="1" applyAlignment="1">
      <alignment horizontal="center" vertical="center"/>
    </xf>
    <xf numFmtId="0" fontId="23" fillId="0" borderId="28" xfId="0" applyFont="1" applyBorder="1"/>
    <xf numFmtId="0" fontId="23" fillId="3" borderId="49" xfId="0" applyFont="1" applyFill="1" applyBorder="1" applyAlignment="1">
      <alignment vertical="center"/>
    </xf>
    <xf numFmtId="0" fontId="23" fillId="3" borderId="28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/>
    </xf>
    <xf numFmtId="0" fontId="23" fillId="0" borderId="0" xfId="0" applyFont="1" applyFill="1"/>
    <xf numFmtId="0" fontId="16" fillId="0" borderId="0" xfId="0" applyFont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center" wrapText="1"/>
    </xf>
    <xf numFmtId="0" fontId="2" fillId="11" borderId="42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6" fillId="4" borderId="56" xfId="0" applyFont="1" applyFill="1" applyBorder="1"/>
    <xf numFmtId="0" fontId="23" fillId="4" borderId="58" xfId="0" applyFont="1" applyFill="1" applyBorder="1"/>
    <xf numFmtId="0" fontId="16" fillId="4" borderId="1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6" fillId="0" borderId="54" xfId="0" applyFont="1" applyBorder="1"/>
    <xf numFmtId="0" fontId="17" fillId="7" borderId="31" xfId="0" applyFont="1" applyFill="1" applyBorder="1" applyAlignment="1">
      <alignment vertical="center"/>
    </xf>
    <xf numFmtId="0" fontId="16" fillId="3" borderId="62" xfId="0" applyFont="1" applyFill="1" applyBorder="1" applyAlignment="1">
      <alignment vertical="center"/>
    </xf>
    <xf numFmtId="0" fontId="16" fillId="0" borderId="69" xfId="0" applyFont="1" applyBorder="1" applyAlignment="1">
      <alignment vertical="center"/>
    </xf>
    <xf numFmtId="0" fontId="23" fillId="4" borderId="5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0" fillId="0" borderId="11" xfId="0" applyFont="1" applyBorder="1"/>
    <xf numFmtId="0" fontId="16" fillId="12" borderId="73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16" fillId="0" borderId="56" xfId="0" applyFont="1" applyBorder="1"/>
    <xf numFmtId="0" fontId="22" fillId="4" borderId="14" xfId="0" applyFont="1" applyFill="1" applyBorder="1" applyAlignment="1">
      <alignment horizontal="center" vertical="center"/>
    </xf>
    <xf numFmtId="0" fontId="16" fillId="4" borderId="52" xfId="0" applyFont="1" applyFill="1" applyBorder="1"/>
    <xf numFmtId="0" fontId="17" fillId="4" borderId="5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16" fillId="12" borderId="66" xfId="0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center" vertical="center"/>
    </xf>
    <xf numFmtId="0" fontId="16" fillId="12" borderId="52" xfId="0" applyFont="1" applyFill="1" applyBorder="1" applyAlignment="1">
      <alignment horizontal="center" vertical="center"/>
    </xf>
    <xf numFmtId="0" fontId="16" fillId="12" borderId="54" xfId="0" applyFont="1" applyFill="1" applyBorder="1" applyAlignment="1">
      <alignment vertical="center"/>
    </xf>
    <xf numFmtId="0" fontId="16" fillId="12" borderId="17" xfId="0" applyFont="1" applyFill="1" applyBorder="1" applyAlignment="1">
      <alignment vertical="center"/>
    </xf>
    <xf numFmtId="0" fontId="16" fillId="12" borderId="14" xfId="0" applyFont="1" applyFill="1" applyBorder="1" applyAlignment="1">
      <alignment horizontal="center" vertical="center"/>
    </xf>
    <xf numFmtId="0" fontId="16" fillId="12" borderId="18" xfId="0" applyFont="1" applyFill="1" applyBorder="1" applyAlignment="1">
      <alignment horizontal="center" vertical="center"/>
    </xf>
    <xf numFmtId="0" fontId="16" fillId="12" borderId="61" xfId="0" applyFont="1" applyFill="1" applyBorder="1" applyAlignment="1">
      <alignment horizontal="center" vertical="center"/>
    </xf>
    <xf numFmtId="0" fontId="16" fillId="12" borderId="65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12" borderId="70" xfId="0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horizontal="center" vertical="center"/>
    </xf>
    <xf numFmtId="0" fontId="16" fillId="12" borderId="58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6" fillId="12" borderId="67" xfId="0" applyFont="1" applyFill="1" applyBorder="1" applyAlignment="1">
      <alignment horizontal="center" vertical="center"/>
    </xf>
    <xf numFmtId="0" fontId="16" fillId="12" borderId="30" xfId="0" applyFont="1" applyFill="1" applyBorder="1" applyAlignment="1">
      <alignment horizontal="center" vertical="center"/>
    </xf>
    <xf numFmtId="0" fontId="1" fillId="12" borderId="61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7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" fillId="0" borderId="63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" fillId="0" borderId="55" xfId="0" applyFont="1" applyBorder="1" applyAlignment="1">
      <alignment vertical="center"/>
    </xf>
    <xf numFmtId="0" fontId="22" fillId="6" borderId="41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36" fillId="0" borderId="41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37" fillId="6" borderId="41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6" fillId="8" borderId="68" xfId="0" applyFont="1" applyFill="1" applyBorder="1" applyAlignment="1">
      <alignment horizontal="center" vertical="center" wrapText="1"/>
    </xf>
    <xf numFmtId="0" fontId="16" fillId="8" borderId="69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6" fillId="8" borderId="55" xfId="0" applyFont="1" applyFill="1" applyBorder="1" applyAlignment="1">
      <alignment horizontal="left" vertical="top" wrapText="1"/>
    </xf>
    <xf numFmtId="0" fontId="16" fillId="8" borderId="54" xfId="0" applyFont="1" applyFill="1" applyBorder="1" applyAlignment="1">
      <alignment horizontal="left" vertical="top" wrapText="1"/>
    </xf>
    <xf numFmtId="0" fontId="1" fillId="0" borderId="5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6" fillId="8" borderId="55" xfId="0" applyFont="1" applyFill="1" applyBorder="1" applyAlignment="1">
      <alignment vertical="center" wrapText="1"/>
    </xf>
    <xf numFmtId="0" fontId="16" fillId="8" borderId="54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6" fillId="8" borderId="51" xfId="0" applyFont="1" applyFill="1" applyBorder="1" applyAlignment="1">
      <alignment horizontal="left" vertical="center" wrapText="1"/>
    </xf>
    <xf numFmtId="0" fontId="16" fillId="8" borderId="47" xfId="0" applyFont="1" applyFill="1" applyBorder="1" applyAlignment="1">
      <alignment horizontal="left" vertical="center" wrapText="1"/>
    </xf>
    <xf numFmtId="0" fontId="16" fillId="8" borderId="55" xfId="0" applyFont="1" applyFill="1" applyBorder="1" applyAlignment="1">
      <alignment horizontal="left" vertical="center" wrapText="1"/>
    </xf>
    <xf numFmtId="0" fontId="16" fillId="8" borderId="5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vertical="center" wrapText="1"/>
    </xf>
    <xf numFmtId="0" fontId="16" fillId="8" borderId="9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6" fillId="0" borderId="57" xfId="0" applyFont="1" applyBorder="1" applyAlignment="1">
      <alignment vertical="center" wrapText="1"/>
    </xf>
    <xf numFmtId="0" fontId="16" fillId="0" borderId="76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vertical="center"/>
    </xf>
    <xf numFmtId="0" fontId="16" fillId="0" borderId="78" xfId="0" applyFont="1" applyBorder="1" applyAlignment="1">
      <alignment vertical="center"/>
    </xf>
    <xf numFmtId="0" fontId="16" fillId="0" borderId="59" xfId="0" applyFont="1" applyBorder="1" applyAlignment="1">
      <alignment horizontal="left" vertical="center"/>
    </xf>
    <xf numFmtId="0" fontId="16" fillId="0" borderId="78" xfId="0" applyFont="1" applyBorder="1" applyAlignment="1">
      <alignment horizontal="left" vertical="center"/>
    </xf>
    <xf numFmtId="0" fontId="16" fillId="0" borderId="44" xfId="0" applyFont="1" applyBorder="1" applyAlignment="1">
      <alignment vertical="center" wrapText="1"/>
    </xf>
    <xf numFmtId="0" fontId="16" fillId="0" borderId="77" xfId="0" applyFont="1" applyBorder="1" applyAlignment="1">
      <alignment vertical="center" wrapText="1"/>
    </xf>
    <xf numFmtId="0" fontId="28" fillId="6" borderId="41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3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 wrapText="1"/>
    </xf>
    <xf numFmtId="0" fontId="16" fillId="0" borderId="76" xfId="0" applyFont="1" applyBorder="1" applyAlignment="1">
      <alignment horizontal="left" vertical="center" wrapText="1"/>
    </xf>
    <xf numFmtId="0" fontId="16" fillId="3" borderId="60" xfId="0" applyFont="1" applyFill="1" applyBorder="1" applyAlignment="1">
      <alignment horizontal="left" vertical="center" wrapText="1"/>
    </xf>
    <xf numFmtId="0" fontId="16" fillId="3" borderId="71" xfId="0" applyFont="1" applyFill="1" applyBorder="1" applyAlignment="1">
      <alignment horizontal="left" vertical="center" wrapText="1"/>
    </xf>
    <xf numFmtId="0" fontId="16" fillId="0" borderId="59" xfId="0" applyFont="1" applyBorder="1" applyAlignment="1">
      <alignment vertical="center" wrapText="1"/>
    </xf>
    <xf numFmtId="0" fontId="16" fillId="0" borderId="78" xfId="0" applyFont="1" applyBorder="1" applyAlignment="1">
      <alignment vertical="center" wrapText="1"/>
    </xf>
    <xf numFmtId="0" fontId="2" fillId="6" borderId="55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16" fillId="3" borderId="57" xfId="0" applyFont="1" applyFill="1" applyBorder="1" applyAlignment="1">
      <alignment horizontal="left" vertical="center" wrapText="1"/>
    </xf>
    <xf numFmtId="0" fontId="16" fillId="3" borderId="76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3" borderId="54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0" fontId="16" fillId="0" borderId="7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63" xfId="0" applyFont="1" applyBorder="1" applyAlignment="1">
      <alignment vertical="center"/>
    </xf>
    <xf numFmtId="0" fontId="16" fillId="0" borderId="71" xfId="0" applyFont="1" applyBorder="1" applyAlignment="1">
      <alignment vertical="center"/>
    </xf>
    <xf numFmtId="0" fontId="2" fillId="11" borderId="66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6" fillId="0" borderId="46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left" vertical="center" wrapText="1"/>
    </xf>
    <xf numFmtId="0" fontId="16" fillId="3" borderId="58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55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center" wrapText="1"/>
    </xf>
    <xf numFmtId="0" fontId="2" fillId="11" borderId="42" xfId="0" applyFont="1" applyFill="1" applyBorder="1" applyAlignment="1">
      <alignment vertical="center" wrapText="1"/>
    </xf>
    <xf numFmtId="0" fontId="16" fillId="0" borderId="70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23" fillId="6" borderId="41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17" fillId="6" borderId="57" xfId="0" applyFont="1" applyFill="1" applyBorder="1" applyAlignment="1">
      <alignment horizontal="center" vertical="center" wrapText="1"/>
    </xf>
    <xf numFmtId="0" fontId="17" fillId="6" borderId="79" xfId="0" applyFont="1" applyFill="1" applyBorder="1" applyAlignment="1">
      <alignment horizontal="center" vertical="center" wrapText="1"/>
    </xf>
    <xf numFmtId="0" fontId="17" fillId="6" borderId="76" xfId="0" applyFont="1" applyFill="1" applyBorder="1" applyAlignment="1">
      <alignment horizontal="center" vertical="center" wrapText="1"/>
    </xf>
    <xf numFmtId="0" fontId="2" fillId="11" borderId="67" xfId="0" applyFont="1" applyFill="1" applyBorder="1" applyAlignment="1">
      <alignment vertical="center" wrapText="1"/>
    </xf>
    <xf numFmtId="0" fontId="2" fillId="11" borderId="63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01"/>
  <sheetViews>
    <sheetView topLeftCell="A4" zoomScale="60" zoomScaleNormal="60" zoomScaleSheetLayoutView="55" zoomScalePageLayoutView="40" workbookViewId="0">
      <selection sqref="A1:B3"/>
    </sheetView>
  </sheetViews>
  <sheetFormatPr defaultRowHeight="15"/>
  <cols>
    <col min="1" max="1" width="4.140625" customWidth="1"/>
    <col min="2" max="2" width="12.140625" customWidth="1"/>
    <col min="3" max="3" width="33.85546875" customWidth="1"/>
    <col min="4" max="4" width="10.85546875" customWidth="1"/>
    <col min="5" max="5" width="9" customWidth="1"/>
    <col min="6" max="6" width="10" bestFit="1" customWidth="1"/>
    <col min="7" max="7" width="8.140625" customWidth="1"/>
    <col min="10" max="10" width="9.5703125" customWidth="1"/>
    <col min="11" max="16" width="9.140625" customWidth="1"/>
    <col min="17" max="17" width="10.140625" customWidth="1"/>
    <col min="18" max="18" width="11.28515625" customWidth="1"/>
    <col min="20" max="22" width="8.5703125" customWidth="1"/>
    <col min="23" max="24" width="10.7109375" customWidth="1"/>
    <col min="25" max="25" width="6.28515625" style="5" customWidth="1"/>
    <col min="26" max="26" width="6.42578125" customWidth="1"/>
    <col min="27" max="27" width="10.7109375" style="5" customWidth="1"/>
    <col min="28" max="28" width="10.7109375" customWidth="1"/>
    <col min="29" max="16384" width="9.140625" style="1"/>
  </cols>
  <sheetData>
    <row r="1" spans="1:28" s="53" customFormat="1" ht="18.75" customHeight="1">
      <c r="A1" s="1023" t="s">
        <v>119</v>
      </c>
      <c r="B1" s="1023"/>
      <c r="C1" s="948" t="s">
        <v>63</v>
      </c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</row>
    <row r="2" spans="1:28" s="53" customFormat="1" ht="18.75" customHeight="1">
      <c r="A2" s="1023"/>
      <c r="B2" s="1023"/>
      <c r="C2" s="54"/>
      <c r="D2" s="54"/>
      <c r="E2" s="54"/>
      <c r="F2" s="54"/>
      <c r="G2" s="54"/>
      <c r="H2" s="54"/>
      <c r="I2" s="875"/>
      <c r="J2" s="54"/>
      <c r="K2" s="54"/>
      <c r="L2" s="875"/>
      <c r="M2" s="54"/>
      <c r="N2" s="54"/>
      <c r="O2" s="54"/>
      <c r="P2" s="54"/>
      <c r="Q2" s="54"/>
      <c r="R2" s="54"/>
      <c r="S2" s="54"/>
      <c r="T2" s="54"/>
      <c r="U2" s="875"/>
      <c r="V2" s="949" t="s">
        <v>120</v>
      </c>
      <c r="W2" s="949"/>
      <c r="X2" s="949"/>
      <c r="Y2" s="949"/>
      <c r="Z2" s="949"/>
      <c r="AA2" s="949"/>
      <c r="AB2" s="949"/>
    </row>
    <row r="3" spans="1:28" s="53" customFormat="1" ht="0.75" customHeight="1" thickBot="1">
      <c r="A3" s="1024"/>
      <c r="B3" s="1024"/>
      <c r="C3" s="55"/>
      <c r="D3" s="55"/>
      <c r="E3" s="56"/>
      <c r="F3" s="56"/>
      <c r="G3" s="56"/>
      <c r="H3" s="56"/>
      <c r="I3" s="56"/>
      <c r="J3" s="957"/>
      <c r="K3" s="957"/>
      <c r="L3" s="859"/>
      <c r="M3" s="56"/>
      <c r="N3" s="56"/>
      <c r="O3" s="56"/>
      <c r="P3" s="57"/>
      <c r="Q3" s="56"/>
      <c r="R3" s="56"/>
      <c r="S3" s="1011" t="s">
        <v>36</v>
      </c>
      <c r="T3" s="1011"/>
      <c r="U3" s="1011"/>
      <c r="V3" s="1011"/>
      <c r="W3" s="1011"/>
      <c r="X3" s="1011"/>
      <c r="Y3" s="1011"/>
      <c r="Z3" s="1011"/>
      <c r="AA3" s="1011"/>
      <c r="AB3" s="1011"/>
    </row>
    <row r="4" spans="1:28" s="53" customFormat="1" ht="16.5" thickBot="1">
      <c r="A4" s="966" t="s">
        <v>0</v>
      </c>
      <c r="B4" s="967"/>
      <c r="C4" s="968"/>
      <c r="D4" s="1012" t="s">
        <v>1</v>
      </c>
      <c r="E4" s="58"/>
      <c r="F4" s="1015" t="s">
        <v>2</v>
      </c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V4" s="1015"/>
      <c r="W4" s="1015"/>
      <c r="X4" s="1015"/>
      <c r="Y4" s="1015"/>
      <c r="Z4" s="1015"/>
      <c r="AA4" s="1015"/>
      <c r="AB4" s="1016"/>
    </row>
    <row r="5" spans="1:28" s="53" customFormat="1" ht="16.5" thickBot="1">
      <c r="A5" s="969"/>
      <c r="B5" s="970"/>
      <c r="C5" s="971"/>
      <c r="D5" s="1013"/>
      <c r="E5" s="1019" t="s">
        <v>3</v>
      </c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7" t="s">
        <v>12</v>
      </c>
      <c r="Q5" s="967" t="s">
        <v>4</v>
      </c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1009" t="s">
        <v>12</v>
      </c>
    </row>
    <row r="6" spans="1:28" s="53" customFormat="1" ht="15.75" customHeight="1" thickBot="1">
      <c r="A6" s="972"/>
      <c r="B6" s="973"/>
      <c r="C6" s="974"/>
      <c r="D6" s="1014"/>
      <c r="E6" s="59" t="s">
        <v>6</v>
      </c>
      <c r="F6" s="60" t="s">
        <v>7</v>
      </c>
      <c r="G6" s="61" t="s">
        <v>123</v>
      </c>
      <c r="H6" s="62" t="s">
        <v>8</v>
      </c>
      <c r="I6" s="60" t="s">
        <v>124</v>
      </c>
      <c r="J6" s="63" t="s">
        <v>30</v>
      </c>
      <c r="K6" s="64" t="s">
        <v>10</v>
      </c>
      <c r="L6" s="881" t="s">
        <v>125</v>
      </c>
      <c r="M6" s="65" t="s">
        <v>6</v>
      </c>
      <c r="N6" s="66" t="s">
        <v>11</v>
      </c>
      <c r="O6" s="67" t="s">
        <v>6</v>
      </c>
      <c r="P6" s="1018"/>
      <c r="Q6" s="68" t="s">
        <v>6</v>
      </c>
      <c r="R6" s="69" t="s">
        <v>7</v>
      </c>
      <c r="S6" s="61" t="s">
        <v>52</v>
      </c>
      <c r="T6" s="70" t="s">
        <v>8</v>
      </c>
      <c r="U6" s="60" t="s">
        <v>124</v>
      </c>
      <c r="V6" s="71" t="s">
        <v>30</v>
      </c>
      <c r="W6" s="64" t="s">
        <v>10</v>
      </c>
      <c r="X6" s="881" t="s">
        <v>125</v>
      </c>
      <c r="Y6" s="72" t="s">
        <v>6</v>
      </c>
      <c r="Z6" s="73" t="s">
        <v>11</v>
      </c>
      <c r="AA6" s="74" t="s">
        <v>6</v>
      </c>
      <c r="AB6" s="1010"/>
    </row>
    <row r="7" spans="1:28" s="114" customFormat="1" ht="16.5" thickBot="1">
      <c r="A7" s="1001" t="s">
        <v>25</v>
      </c>
      <c r="B7" s="1002"/>
      <c r="C7" s="1002"/>
      <c r="D7" s="1002"/>
      <c r="E7" s="1007"/>
      <c r="F7" s="1020" t="s">
        <v>29</v>
      </c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1"/>
      <c r="AB7" s="1022"/>
    </row>
    <row r="8" spans="1:28" s="114" customFormat="1" ht="15.75">
      <c r="A8" s="225"/>
      <c r="B8" s="1025" t="s">
        <v>14</v>
      </c>
      <c r="C8" s="1026"/>
      <c r="D8" s="225">
        <f t="shared" ref="D8:D13" si="0">SUM(F8:J8,R8:V8)</f>
        <v>75</v>
      </c>
      <c r="E8" s="574">
        <v>2</v>
      </c>
      <c r="F8" s="361">
        <v>20</v>
      </c>
      <c r="G8" s="185"/>
      <c r="H8" s="362">
        <v>10</v>
      </c>
      <c r="I8" s="361"/>
      <c r="J8" s="363">
        <v>10</v>
      </c>
      <c r="K8" s="188"/>
      <c r="L8" s="228"/>
      <c r="M8" s="207"/>
      <c r="N8" s="364"/>
      <c r="O8" s="77"/>
      <c r="P8" s="116" t="s">
        <v>32</v>
      </c>
      <c r="Q8" s="578">
        <v>1</v>
      </c>
      <c r="R8" s="365">
        <v>20</v>
      </c>
      <c r="S8" s="185"/>
      <c r="T8" s="210">
        <v>10</v>
      </c>
      <c r="U8" s="210"/>
      <c r="V8" s="178">
        <v>5</v>
      </c>
      <c r="W8" s="188"/>
      <c r="X8" s="228"/>
      <c r="Y8" s="189"/>
      <c r="Z8" s="190"/>
      <c r="AA8" s="226" t="s">
        <v>29</v>
      </c>
      <c r="AB8" s="191" t="s">
        <v>33</v>
      </c>
    </row>
    <row r="9" spans="1:28" s="114" customFormat="1" ht="15" customHeight="1">
      <c r="A9" s="202"/>
      <c r="B9" s="1008" t="s">
        <v>15</v>
      </c>
      <c r="C9" s="994"/>
      <c r="D9" s="202">
        <f t="shared" si="0"/>
        <v>75</v>
      </c>
      <c r="E9" s="575">
        <v>2</v>
      </c>
      <c r="F9" s="366">
        <v>20</v>
      </c>
      <c r="G9" s="236"/>
      <c r="H9" s="367">
        <v>10</v>
      </c>
      <c r="I9" s="366"/>
      <c r="J9" s="368">
        <v>5</v>
      </c>
      <c r="K9" s="234"/>
      <c r="L9" s="239"/>
      <c r="M9" s="235"/>
      <c r="N9" s="75"/>
      <c r="O9" s="76"/>
      <c r="P9" s="78" t="s">
        <v>32</v>
      </c>
      <c r="Q9" s="579">
        <v>1</v>
      </c>
      <c r="R9" s="369">
        <v>20</v>
      </c>
      <c r="S9" s="236"/>
      <c r="T9" s="370">
        <v>10</v>
      </c>
      <c r="U9" s="370"/>
      <c r="V9" s="232">
        <v>10</v>
      </c>
      <c r="W9" s="234"/>
      <c r="X9" s="239"/>
      <c r="Y9" s="240"/>
      <c r="Z9" s="241"/>
      <c r="AA9" s="371"/>
      <c r="AB9" s="372" t="s">
        <v>33</v>
      </c>
    </row>
    <row r="10" spans="1:28" s="114" customFormat="1" ht="15" customHeight="1">
      <c r="A10" s="202"/>
      <c r="B10" s="1008" t="s">
        <v>18</v>
      </c>
      <c r="C10" s="994"/>
      <c r="D10" s="202">
        <f t="shared" si="0"/>
        <v>45</v>
      </c>
      <c r="E10" s="575">
        <v>1</v>
      </c>
      <c r="F10" s="366">
        <v>30</v>
      </c>
      <c r="G10" s="236"/>
      <c r="H10" s="367"/>
      <c r="I10" s="366"/>
      <c r="J10" s="368">
        <v>15</v>
      </c>
      <c r="K10" s="234"/>
      <c r="L10" s="239"/>
      <c r="M10" s="235"/>
      <c r="N10" s="373"/>
      <c r="O10" s="374"/>
      <c r="P10" s="375" t="s">
        <v>34</v>
      </c>
      <c r="Q10" s="579"/>
      <c r="R10" s="369"/>
      <c r="S10" s="236"/>
      <c r="T10" s="370"/>
      <c r="U10" s="370"/>
      <c r="V10" s="232"/>
      <c r="W10" s="234"/>
      <c r="X10" s="239"/>
      <c r="Y10" s="240"/>
      <c r="Z10" s="241"/>
      <c r="AA10" s="371"/>
      <c r="AB10" s="315"/>
    </row>
    <row r="11" spans="1:28" s="114" customFormat="1" ht="15.75">
      <c r="A11" s="202"/>
      <c r="B11" s="1008" t="s">
        <v>65</v>
      </c>
      <c r="C11" s="994"/>
      <c r="D11" s="202">
        <f t="shared" si="0"/>
        <v>60</v>
      </c>
      <c r="E11" s="575">
        <v>2</v>
      </c>
      <c r="F11" s="366">
        <v>20</v>
      </c>
      <c r="G11" s="236"/>
      <c r="H11" s="367">
        <v>25</v>
      </c>
      <c r="I11" s="366"/>
      <c r="J11" s="368">
        <v>15</v>
      </c>
      <c r="K11" s="376"/>
      <c r="L11" s="882"/>
      <c r="M11" s="377"/>
      <c r="N11" s="373"/>
      <c r="O11" s="374"/>
      <c r="P11" s="375" t="s">
        <v>34</v>
      </c>
      <c r="Q11" s="579"/>
      <c r="R11" s="369"/>
      <c r="S11" s="236"/>
      <c r="T11" s="370"/>
      <c r="U11" s="370"/>
      <c r="V11" s="232"/>
      <c r="W11" s="234"/>
      <c r="X11" s="239"/>
      <c r="Y11" s="240"/>
      <c r="Z11" s="241"/>
      <c r="AA11" s="371"/>
      <c r="AB11" s="315"/>
    </row>
    <row r="12" spans="1:28" s="114" customFormat="1" ht="15.75">
      <c r="A12" s="202"/>
      <c r="B12" s="1008" t="s">
        <v>16</v>
      </c>
      <c r="C12" s="994"/>
      <c r="D12" s="202">
        <f t="shared" si="0"/>
        <v>75</v>
      </c>
      <c r="E12" s="575">
        <v>1</v>
      </c>
      <c r="F12" s="366">
        <v>20</v>
      </c>
      <c r="G12" s="236"/>
      <c r="H12" s="367">
        <v>10</v>
      </c>
      <c r="I12" s="366"/>
      <c r="J12" s="368">
        <v>5</v>
      </c>
      <c r="K12" s="376"/>
      <c r="L12" s="882"/>
      <c r="M12" s="377"/>
      <c r="N12" s="373"/>
      <c r="O12" s="374"/>
      <c r="P12" s="375" t="s">
        <v>32</v>
      </c>
      <c r="Q12" s="579">
        <v>1</v>
      </c>
      <c r="R12" s="366">
        <v>20</v>
      </c>
      <c r="S12" s="236"/>
      <c r="T12" s="337">
        <v>10</v>
      </c>
      <c r="U12" s="337"/>
      <c r="V12" s="231">
        <v>10</v>
      </c>
      <c r="W12" s="234"/>
      <c r="X12" s="239"/>
      <c r="Y12" s="240"/>
      <c r="Z12" s="241"/>
      <c r="AA12" s="371"/>
      <c r="AB12" s="372" t="s">
        <v>33</v>
      </c>
    </row>
    <row r="13" spans="1:28" s="858" customFormat="1" ht="16.5" thickBot="1">
      <c r="A13" s="843"/>
      <c r="B13" s="1027" t="s">
        <v>131</v>
      </c>
      <c r="C13" s="1028"/>
      <c r="D13" s="944">
        <f t="shared" si="0"/>
        <v>97</v>
      </c>
      <c r="E13" s="944">
        <v>5</v>
      </c>
      <c r="F13" s="945">
        <v>35</v>
      </c>
      <c r="G13" s="946">
        <v>10</v>
      </c>
      <c r="H13" s="947">
        <v>30</v>
      </c>
      <c r="I13" s="945"/>
      <c r="J13" s="787">
        <v>22</v>
      </c>
      <c r="K13" s="845"/>
      <c r="L13" s="883"/>
      <c r="M13" s="846"/>
      <c r="N13" s="847"/>
      <c r="O13" s="848"/>
      <c r="P13" s="943" t="s">
        <v>34</v>
      </c>
      <c r="Q13" s="849"/>
      <c r="R13" s="844"/>
      <c r="S13" s="850"/>
      <c r="T13" s="851"/>
      <c r="U13" s="851"/>
      <c r="V13" s="852"/>
      <c r="W13" s="853"/>
      <c r="X13" s="894"/>
      <c r="Y13" s="854"/>
      <c r="Z13" s="855"/>
      <c r="AA13" s="856"/>
      <c r="AB13" s="857"/>
    </row>
    <row r="14" spans="1:28" s="114" customFormat="1" ht="16.5" thickBot="1">
      <c r="A14" s="995" t="s">
        <v>56</v>
      </c>
      <c r="B14" s="996"/>
      <c r="C14" s="997"/>
      <c r="D14" s="133">
        <f>SUM(D8:D13)</f>
        <v>427</v>
      </c>
      <c r="E14" s="577">
        <f>SUM(E8:E13)</f>
        <v>13</v>
      </c>
      <c r="F14" s="128">
        <f>SUM(F8:F13)</f>
        <v>145</v>
      </c>
      <c r="G14" s="128">
        <f>SUM(G8:G13)</f>
        <v>10</v>
      </c>
      <c r="H14" s="129">
        <f>SUM(H8:H13)</f>
        <v>85</v>
      </c>
      <c r="I14" s="872"/>
      <c r="J14" s="380">
        <f>SUM(J8:J13)</f>
        <v>72</v>
      </c>
      <c r="K14" s="132">
        <f>SUM(K8:K13)</f>
        <v>0</v>
      </c>
      <c r="L14" s="872"/>
      <c r="M14" s="131">
        <f>SUM(M8:M13)</f>
        <v>0</v>
      </c>
      <c r="N14" s="381">
        <f>SUM(N8:N13)</f>
        <v>0</v>
      </c>
      <c r="O14" s="382">
        <f>SUM(O8:O13)</f>
        <v>0</v>
      </c>
      <c r="P14" s="383"/>
      <c r="Q14" s="580">
        <f>SUM(Q8:Q13)</f>
        <v>3</v>
      </c>
      <c r="R14" s="133">
        <f>SUM(R8:R13)</f>
        <v>60</v>
      </c>
      <c r="S14" s="384">
        <f>SUM(S8:S13)</f>
        <v>0</v>
      </c>
      <c r="T14" s="112">
        <f>SUM(T8:T13)</f>
        <v>30</v>
      </c>
      <c r="U14" s="891"/>
      <c r="V14" s="130">
        <f>SUM(V8:V13)</f>
        <v>25</v>
      </c>
      <c r="W14" s="135">
        <f>SUM(W8:W13)</f>
        <v>0</v>
      </c>
      <c r="X14" s="873"/>
      <c r="Y14" s="134">
        <f>SUM(Y8:Y13)</f>
        <v>0</v>
      </c>
      <c r="Z14" s="132">
        <f>SUM(Z8:Z13)</f>
        <v>0</v>
      </c>
      <c r="AA14" s="385">
        <f>SUM(AA8:AA13)</f>
        <v>0</v>
      </c>
      <c r="AB14" s="135"/>
    </row>
    <row r="15" spans="1:28" s="114" customFormat="1" ht="15.75" customHeight="1" thickBot="1">
      <c r="A15" s="1001" t="s">
        <v>54</v>
      </c>
      <c r="B15" s="1002"/>
      <c r="C15" s="1002"/>
      <c r="D15" s="1002"/>
      <c r="E15" s="1002"/>
      <c r="F15" s="975"/>
      <c r="G15" s="975"/>
      <c r="H15" s="975"/>
      <c r="I15" s="975"/>
      <c r="J15" s="975"/>
      <c r="K15" s="975"/>
      <c r="L15" s="975"/>
      <c r="M15" s="975"/>
      <c r="N15" s="975"/>
      <c r="O15" s="975"/>
      <c r="P15" s="975"/>
      <c r="Q15" s="975"/>
      <c r="R15" s="975"/>
      <c r="S15" s="975"/>
      <c r="T15" s="975"/>
      <c r="U15" s="975"/>
      <c r="V15" s="975"/>
      <c r="W15" s="975"/>
      <c r="X15" s="975"/>
      <c r="Y15" s="975"/>
      <c r="Z15" s="975"/>
      <c r="AA15" s="975"/>
      <c r="AB15" s="976"/>
    </row>
    <row r="16" spans="1:28" s="114" customFormat="1" ht="15" customHeight="1">
      <c r="A16" s="262"/>
      <c r="B16" s="1003" t="s">
        <v>19</v>
      </c>
      <c r="C16" s="1004"/>
      <c r="D16" s="225">
        <f>SUM(F16:J16,R16:V16)</f>
        <v>60</v>
      </c>
      <c r="E16" s="581">
        <v>2</v>
      </c>
      <c r="F16" s="386">
        <v>30</v>
      </c>
      <c r="G16" s="387"/>
      <c r="H16" s="388">
        <v>15</v>
      </c>
      <c r="I16" s="386"/>
      <c r="J16" s="389">
        <v>15</v>
      </c>
      <c r="K16" s="188"/>
      <c r="L16" s="228"/>
      <c r="M16" s="207"/>
      <c r="N16" s="208"/>
      <c r="O16" s="77"/>
      <c r="P16" s="116" t="s">
        <v>34</v>
      </c>
      <c r="Q16" s="581"/>
      <c r="R16" s="386"/>
      <c r="S16" s="387"/>
      <c r="T16" s="187"/>
      <c r="U16" s="892"/>
      <c r="V16" s="266"/>
      <c r="W16" s="188"/>
      <c r="X16" s="228"/>
      <c r="Y16" s="189"/>
      <c r="Z16" s="190"/>
      <c r="AA16" s="226"/>
      <c r="AB16" s="390"/>
    </row>
    <row r="17" spans="1:28" s="114" customFormat="1" ht="15.75">
      <c r="A17" s="202"/>
      <c r="B17" s="993" t="s">
        <v>20</v>
      </c>
      <c r="C17" s="994"/>
      <c r="D17" s="203">
        <f>SUM(F17:J17,R17:V17)</f>
        <v>65</v>
      </c>
      <c r="E17" s="575">
        <v>2</v>
      </c>
      <c r="F17" s="366">
        <v>15</v>
      </c>
      <c r="G17" s="236"/>
      <c r="H17" s="367">
        <v>25</v>
      </c>
      <c r="I17" s="897">
        <v>10</v>
      </c>
      <c r="J17" s="368">
        <v>15</v>
      </c>
      <c r="K17" s="234"/>
      <c r="L17" s="239"/>
      <c r="M17" s="235"/>
      <c r="N17" s="391"/>
      <c r="O17" s="76"/>
      <c r="P17" s="78" t="s">
        <v>34</v>
      </c>
      <c r="Q17" s="575"/>
      <c r="R17" s="366"/>
      <c r="S17" s="236" t="s">
        <v>29</v>
      </c>
      <c r="T17" s="337"/>
      <c r="U17" s="337"/>
      <c r="V17" s="231"/>
      <c r="W17" s="234"/>
      <c r="X17" s="239"/>
      <c r="Y17" s="240"/>
      <c r="Z17" s="241"/>
      <c r="AA17" s="371"/>
      <c r="AB17" s="78"/>
    </row>
    <row r="18" spans="1:28" s="114" customFormat="1" ht="15" customHeight="1">
      <c r="A18" s="202"/>
      <c r="B18" s="993" t="s">
        <v>21</v>
      </c>
      <c r="C18" s="994"/>
      <c r="D18" s="203">
        <f>SUM(F18:J18,R18:V18)</f>
        <v>45</v>
      </c>
      <c r="E18" s="575">
        <v>1</v>
      </c>
      <c r="F18" s="366">
        <v>20</v>
      </c>
      <c r="G18" s="236"/>
      <c r="H18" s="367">
        <v>10</v>
      </c>
      <c r="I18" s="366"/>
      <c r="J18" s="368">
        <v>15</v>
      </c>
      <c r="K18" s="234"/>
      <c r="L18" s="239"/>
      <c r="M18" s="235"/>
      <c r="N18" s="391"/>
      <c r="O18" s="79"/>
      <c r="P18" s="170" t="s">
        <v>34</v>
      </c>
      <c r="Q18" s="575"/>
      <c r="R18" s="369"/>
      <c r="S18" s="236"/>
      <c r="T18" s="370"/>
      <c r="U18" s="370"/>
      <c r="V18" s="232"/>
      <c r="W18" s="234"/>
      <c r="X18" s="239"/>
      <c r="Y18" s="240"/>
      <c r="Z18" s="241"/>
      <c r="AA18" s="371"/>
      <c r="AB18" s="315"/>
    </row>
    <row r="19" spans="1:28" s="114" customFormat="1" ht="15.75">
      <c r="A19" s="202"/>
      <c r="B19" s="989" t="s">
        <v>118</v>
      </c>
      <c r="C19" s="990"/>
      <c r="D19" s="203">
        <f>SUM(F19:J19,R19:V19)</f>
        <v>90</v>
      </c>
      <c r="E19" s="575">
        <v>1</v>
      </c>
      <c r="F19" s="366">
        <v>20</v>
      </c>
      <c r="G19" s="236"/>
      <c r="H19" s="367">
        <v>10</v>
      </c>
      <c r="I19" s="366"/>
      <c r="J19" s="368">
        <v>10</v>
      </c>
      <c r="K19" s="234"/>
      <c r="L19" s="239"/>
      <c r="M19" s="235"/>
      <c r="N19" s="391"/>
      <c r="O19" s="76"/>
      <c r="P19" s="78" t="s">
        <v>32</v>
      </c>
      <c r="Q19" s="575">
        <v>3</v>
      </c>
      <c r="R19" s="369">
        <v>25</v>
      </c>
      <c r="S19" s="236"/>
      <c r="T19" s="370"/>
      <c r="U19" s="925">
        <v>10</v>
      </c>
      <c r="V19" s="232">
        <v>15</v>
      </c>
      <c r="W19" s="234"/>
      <c r="X19" s="239"/>
      <c r="Y19" s="240"/>
      <c r="Z19" s="241"/>
      <c r="AA19" s="371"/>
      <c r="AB19" s="315" t="s">
        <v>34</v>
      </c>
    </row>
    <row r="20" spans="1:28" s="114" customFormat="1" ht="20.25" customHeight="1" thickBot="1">
      <c r="A20" s="299"/>
      <c r="B20" s="1037" t="s">
        <v>13</v>
      </c>
      <c r="C20" s="1038"/>
      <c r="D20" s="392">
        <f>SUM(F20:J20,R20:V20)</f>
        <v>60</v>
      </c>
      <c r="E20" s="582">
        <v>1</v>
      </c>
      <c r="F20" s="393"/>
      <c r="G20" s="394"/>
      <c r="H20" s="395">
        <v>30</v>
      </c>
      <c r="I20" s="393"/>
      <c r="J20" s="396"/>
      <c r="K20" s="216"/>
      <c r="L20" s="252"/>
      <c r="M20" s="397"/>
      <c r="N20" s="398"/>
      <c r="O20" s="80"/>
      <c r="P20" s="171" t="s">
        <v>34</v>
      </c>
      <c r="Q20" s="582">
        <v>1</v>
      </c>
      <c r="R20" s="399"/>
      <c r="S20" s="394"/>
      <c r="T20" s="222">
        <v>30</v>
      </c>
      <c r="U20" s="893"/>
      <c r="V20" s="296"/>
      <c r="W20" s="216"/>
      <c r="X20" s="252"/>
      <c r="Y20" s="217"/>
      <c r="Z20" s="218"/>
      <c r="AA20" s="219"/>
      <c r="AB20" s="253" t="s">
        <v>34</v>
      </c>
    </row>
    <row r="21" spans="1:28" s="114" customFormat="1" ht="16.5" thickBot="1">
      <c r="A21" s="998" t="s">
        <v>56</v>
      </c>
      <c r="B21" s="999"/>
      <c r="C21" s="1000"/>
      <c r="D21" s="113">
        <f t="shared" ref="D21:K21" si="1">SUM(D16:D20)</f>
        <v>320</v>
      </c>
      <c r="E21" s="108">
        <f t="shared" si="1"/>
        <v>7</v>
      </c>
      <c r="F21" s="156">
        <f t="shared" si="1"/>
        <v>85</v>
      </c>
      <c r="G21" s="400">
        <f t="shared" si="1"/>
        <v>0</v>
      </c>
      <c r="H21" s="110">
        <f t="shared" si="1"/>
        <v>90</v>
      </c>
      <c r="I21" s="861">
        <f t="shared" si="1"/>
        <v>10</v>
      </c>
      <c r="J21" s="401">
        <f t="shared" si="1"/>
        <v>55</v>
      </c>
      <c r="K21" s="119">
        <f t="shared" si="1"/>
        <v>0</v>
      </c>
      <c r="L21" s="861"/>
      <c r="M21" s="347">
        <f>SUM(M16:M20)</f>
        <v>0</v>
      </c>
      <c r="N21" s="402">
        <f>SUM(N16:N20)</f>
        <v>0</v>
      </c>
      <c r="O21" s="403">
        <f>SUM(O16:O20)</f>
        <v>0</v>
      </c>
      <c r="P21" s="404"/>
      <c r="Q21" s="422">
        <f t="shared" ref="Q21:W21" si="2">SUM(Q16:Q20)</f>
        <v>4</v>
      </c>
      <c r="R21" s="119">
        <f t="shared" si="2"/>
        <v>25</v>
      </c>
      <c r="S21" s="111">
        <f t="shared" si="2"/>
        <v>0</v>
      </c>
      <c r="T21" s="112">
        <f t="shared" si="2"/>
        <v>30</v>
      </c>
      <c r="U21" s="112">
        <f t="shared" si="2"/>
        <v>10</v>
      </c>
      <c r="V21" s="111">
        <f t="shared" si="2"/>
        <v>15</v>
      </c>
      <c r="W21" s="119">
        <f t="shared" si="2"/>
        <v>0</v>
      </c>
      <c r="X21" s="861"/>
      <c r="Y21" s="583">
        <f>SUM(Y16:Y20)</f>
        <v>0</v>
      </c>
      <c r="Z21" s="119">
        <f>SUM(Z16:Z20)</f>
        <v>0</v>
      </c>
      <c r="AA21" s="583">
        <f>SUM(AA16:AA20)</f>
        <v>0</v>
      </c>
      <c r="AB21" s="154"/>
    </row>
    <row r="22" spans="1:28" s="114" customFormat="1" ht="32.25" customHeight="1" thickBot="1">
      <c r="A22" s="984" t="s">
        <v>69</v>
      </c>
      <c r="B22" s="985"/>
      <c r="C22" s="985"/>
      <c r="D22" s="985"/>
      <c r="E22" s="98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584"/>
      <c r="Z22" s="405"/>
      <c r="AA22" s="975"/>
      <c r="AB22" s="976"/>
    </row>
    <row r="23" spans="1:28" s="114" customFormat="1" ht="15" customHeight="1">
      <c r="A23" s="262"/>
      <c r="B23" s="1003" t="s">
        <v>68</v>
      </c>
      <c r="C23" s="1004"/>
      <c r="D23" s="225">
        <f>SUM(F23:J23,R23:V23)</f>
        <v>165</v>
      </c>
      <c r="E23" s="581">
        <v>7</v>
      </c>
      <c r="F23" s="205">
        <v>20</v>
      </c>
      <c r="G23" s="206">
        <v>25</v>
      </c>
      <c r="H23" s="177"/>
      <c r="I23" s="923">
        <v>90</v>
      </c>
      <c r="J23" s="363">
        <v>30</v>
      </c>
      <c r="K23" s="188"/>
      <c r="L23" s="228"/>
      <c r="M23" s="207"/>
      <c r="N23" s="208"/>
      <c r="O23" s="77"/>
      <c r="P23" s="138" t="s">
        <v>34</v>
      </c>
      <c r="Q23" s="574"/>
      <c r="R23" s="174"/>
      <c r="S23" s="206"/>
      <c r="T23" s="209"/>
      <c r="U23" s="210"/>
      <c r="V23" s="406"/>
      <c r="W23" s="188">
        <v>150</v>
      </c>
      <c r="X23" s="924">
        <v>10</v>
      </c>
      <c r="Y23" s="572">
        <v>8</v>
      </c>
      <c r="Z23" s="190"/>
      <c r="AA23" s="226"/>
      <c r="AB23" s="407" t="s">
        <v>33</v>
      </c>
    </row>
    <row r="24" spans="1:28" s="114" customFormat="1" ht="32.25" customHeight="1">
      <c r="A24" s="274"/>
      <c r="B24" s="1045" t="s">
        <v>113</v>
      </c>
      <c r="C24" s="1046"/>
      <c r="D24" s="408">
        <f>SUM(F24:J24,R24:V24)</f>
        <v>120</v>
      </c>
      <c r="E24" s="493">
        <v>6</v>
      </c>
      <c r="F24" s="275">
        <v>20</v>
      </c>
      <c r="G24" s="282"/>
      <c r="H24" s="276"/>
      <c r="I24" s="922">
        <v>80</v>
      </c>
      <c r="J24" s="409">
        <v>20</v>
      </c>
      <c r="K24" s="278"/>
      <c r="L24" s="284"/>
      <c r="M24" s="410"/>
      <c r="N24" s="411"/>
      <c r="O24" s="81"/>
      <c r="P24" s="172" t="s">
        <v>34</v>
      </c>
      <c r="Q24" s="575"/>
      <c r="R24" s="412"/>
      <c r="S24" s="413"/>
      <c r="T24" s="414"/>
      <c r="U24" s="370"/>
      <c r="V24" s="272"/>
      <c r="W24" s="278"/>
      <c r="X24" s="284"/>
      <c r="Y24" s="585"/>
      <c r="Z24" s="279"/>
      <c r="AA24" s="280"/>
      <c r="AB24" s="415"/>
    </row>
    <row r="25" spans="1:28" s="114" customFormat="1" ht="15" customHeight="1" thickBot="1">
      <c r="A25" s="288"/>
      <c r="B25" s="982" t="s">
        <v>37</v>
      </c>
      <c r="C25" s="983"/>
      <c r="D25" s="416">
        <f>SUM(F25:J25,R25:V25)</f>
        <v>20</v>
      </c>
      <c r="E25" s="582"/>
      <c r="F25" s="291"/>
      <c r="G25" s="394"/>
      <c r="H25" s="292"/>
      <c r="I25" s="293"/>
      <c r="J25" s="396"/>
      <c r="K25" s="294"/>
      <c r="L25" s="297"/>
      <c r="M25" s="417"/>
      <c r="N25" s="82"/>
      <c r="O25" s="83"/>
      <c r="P25" s="173"/>
      <c r="Q25" s="576">
        <v>1</v>
      </c>
      <c r="R25" s="192">
        <v>10</v>
      </c>
      <c r="S25" s="378"/>
      <c r="T25" s="418"/>
      <c r="U25" s="222"/>
      <c r="V25" s="283">
        <v>10</v>
      </c>
      <c r="W25" s="294"/>
      <c r="X25" s="297"/>
      <c r="Y25" s="586"/>
      <c r="Z25" s="285"/>
      <c r="AA25" s="295"/>
      <c r="AB25" s="419"/>
    </row>
    <row r="26" spans="1:28" s="114" customFormat="1" ht="15" customHeight="1" thickBot="1">
      <c r="A26" s="959" t="s">
        <v>56</v>
      </c>
      <c r="B26" s="960"/>
      <c r="C26" s="961"/>
      <c r="D26" s="420">
        <f t="shared" ref="D26:K26" si="3">SUM(D23:D25)</f>
        <v>305</v>
      </c>
      <c r="E26" s="422">
        <f t="shared" si="3"/>
        <v>13</v>
      </c>
      <c r="F26" s="348">
        <f t="shared" si="3"/>
        <v>40</v>
      </c>
      <c r="G26" s="400">
        <f t="shared" si="3"/>
        <v>25</v>
      </c>
      <c r="H26" s="346">
        <f t="shared" si="3"/>
        <v>0</v>
      </c>
      <c r="I26" s="347">
        <f t="shared" si="3"/>
        <v>170</v>
      </c>
      <c r="J26" s="421">
        <f t="shared" si="3"/>
        <v>50</v>
      </c>
      <c r="K26" s="348">
        <f t="shared" si="3"/>
        <v>0</v>
      </c>
      <c r="L26" s="345"/>
      <c r="M26" s="346">
        <f>SUM(M23:M25)</f>
        <v>0</v>
      </c>
      <c r="N26" s="84">
        <f>SUM(N23:N25)</f>
        <v>0</v>
      </c>
      <c r="O26" s="85">
        <f>SUM(O23:O25)</f>
        <v>0</v>
      </c>
      <c r="P26" s="86"/>
      <c r="Q26" s="422">
        <f>SUM(Q23:Q25)</f>
        <v>1</v>
      </c>
      <c r="R26" s="348">
        <f>SUM(R23:R25)</f>
        <v>10</v>
      </c>
      <c r="S26" s="400">
        <f>SUM(S23:S25)</f>
        <v>0</v>
      </c>
      <c r="T26" s="346">
        <f>SUM(T23:T25)</f>
        <v>0</v>
      </c>
      <c r="U26" s="347"/>
      <c r="V26" s="421">
        <f t="shared" ref="V26:AA26" si="4">SUM(V23:V25)</f>
        <v>10</v>
      </c>
      <c r="W26" s="348">
        <f t="shared" si="4"/>
        <v>150</v>
      </c>
      <c r="X26" s="345">
        <f t="shared" si="4"/>
        <v>10</v>
      </c>
      <c r="Y26" s="587">
        <f t="shared" si="4"/>
        <v>8</v>
      </c>
      <c r="Z26" s="346">
        <f t="shared" si="4"/>
        <v>0</v>
      </c>
      <c r="AA26" s="588">
        <f t="shared" si="4"/>
        <v>0</v>
      </c>
      <c r="AB26" s="422"/>
    </row>
    <row r="27" spans="1:28" s="114" customFormat="1" ht="15" customHeight="1">
      <c r="A27" s="950" t="s">
        <v>28</v>
      </c>
      <c r="B27" s="951"/>
      <c r="C27" s="951"/>
      <c r="D27" s="951"/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1"/>
      <c r="R27" s="951"/>
      <c r="S27" s="951"/>
      <c r="T27" s="951"/>
      <c r="U27" s="951"/>
      <c r="V27" s="951"/>
      <c r="W27" s="951"/>
      <c r="X27" s="951"/>
      <c r="Y27" s="951"/>
      <c r="Z27" s="951"/>
      <c r="AA27" s="951"/>
      <c r="AB27" s="952"/>
    </row>
    <row r="28" spans="1:28" s="114" customFormat="1" ht="15" customHeight="1">
      <c r="A28" s="953"/>
      <c r="B28" s="954"/>
      <c r="C28" s="954"/>
      <c r="D28" s="954"/>
      <c r="E28" s="954"/>
      <c r="F28" s="954"/>
      <c r="G28" s="954"/>
      <c r="H28" s="954"/>
      <c r="I28" s="954"/>
      <c r="J28" s="954"/>
      <c r="K28" s="954"/>
      <c r="L28" s="954"/>
      <c r="M28" s="954"/>
      <c r="N28" s="954"/>
      <c r="O28" s="954"/>
      <c r="P28" s="954"/>
      <c r="Q28" s="954"/>
      <c r="R28" s="954"/>
      <c r="S28" s="954"/>
      <c r="T28" s="954"/>
      <c r="U28" s="954"/>
      <c r="V28" s="954"/>
      <c r="W28" s="954"/>
      <c r="X28" s="954"/>
      <c r="Y28" s="954"/>
      <c r="Z28" s="954"/>
      <c r="AA28" s="954"/>
      <c r="AB28" s="955"/>
    </row>
    <row r="29" spans="1:28" s="114" customFormat="1" ht="15" customHeight="1" thickBot="1">
      <c r="A29" s="956"/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957"/>
      <c r="Y29" s="957"/>
      <c r="Z29" s="957"/>
      <c r="AA29" s="957"/>
      <c r="AB29" s="958"/>
    </row>
    <row r="30" spans="1:28" s="114" customFormat="1" ht="15" customHeight="1" thickBot="1">
      <c r="A30" s="299"/>
      <c r="B30" s="423" t="s">
        <v>71</v>
      </c>
      <c r="C30" s="424"/>
      <c r="D30" s="408">
        <f>SUM(F30:J30,R30:V30)</f>
        <v>70</v>
      </c>
      <c r="E30" s="214"/>
      <c r="F30" s="215"/>
      <c r="G30" s="378"/>
      <c r="H30" s="194"/>
      <c r="I30" s="195"/>
      <c r="J30" s="379"/>
      <c r="K30" s="425"/>
      <c r="L30" s="884"/>
      <c r="M30" s="426"/>
      <c r="N30" s="87"/>
      <c r="O30" s="88"/>
      <c r="P30" s="89"/>
      <c r="Q30" s="427">
        <v>2</v>
      </c>
      <c r="R30" s="428">
        <v>10</v>
      </c>
      <c r="S30" s="429"/>
      <c r="T30" s="430"/>
      <c r="U30" s="926">
        <v>50</v>
      </c>
      <c r="V30" s="431">
        <v>10</v>
      </c>
      <c r="W30" s="425">
        <v>156</v>
      </c>
      <c r="X30" s="927">
        <v>4</v>
      </c>
      <c r="Y30" s="608">
        <v>8</v>
      </c>
      <c r="Z30" s="433"/>
      <c r="AA30" s="434"/>
      <c r="AB30" s="419" t="s">
        <v>34</v>
      </c>
    </row>
    <row r="31" spans="1:28" s="114" customFormat="1" ht="16.5" customHeight="1" thickBot="1">
      <c r="A31" s="986" t="s">
        <v>56</v>
      </c>
      <c r="B31" s="987"/>
      <c r="C31" s="988"/>
      <c r="D31" s="546">
        <f>SUM(D30)</f>
        <v>70</v>
      </c>
      <c r="E31" s="108">
        <f>SUM(E30)</f>
        <v>0</v>
      </c>
      <c r="F31" s="589">
        <f>SUM(F30)</f>
        <v>0</v>
      </c>
      <c r="G31" s="590">
        <f>SUM(G30)</f>
        <v>0</v>
      </c>
      <c r="H31" s="104">
        <f>SUM(H30)</f>
        <v>0</v>
      </c>
      <c r="I31" s="105"/>
      <c r="J31" s="583">
        <f>SUM(J30)</f>
        <v>0</v>
      </c>
      <c r="K31" s="589">
        <f>SUM(K30)</f>
        <v>0</v>
      </c>
      <c r="L31" s="103"/>
      <c r="M31" s="104">
        <f>SUM(M30)</f>
        <v>0</v>
      </c>
      <c r="N31" s="591">
        <f>SUM(N30)</f>
        <v>0</v>
      </c>
      <c r="O31" s="591">
        <f>SUM(O30)</f>
        <v>0</v>
      </c>
      <c r="P31" s="592"/>
      <c r="Q31" s="589">
        <f t="shared" ref="Q31:X31" si="5">SUM(Q30)</f>
        <v>2</v>
      </c>
      <c r="R31" s="104">
        <f t="shared" si="5"/>
        <v>10</v>
      </c>
      <c r="S31" s="104">
        <f t="shared" si="5"/>
        <v>0</v>
      </c>
      <c r="T31" s="591">
        <f t="shared" si="5"/>
        <v>0</v>
      </c>
      <c r="U31" s="628">
        <f t="shared" si="5"/>
        <v>50</v>
      </c>
      <c r="V31" s="583">
        <f t="shared" si="5"/>
        <v>10</v>
      </c>
      <c r="W31" s="589">
        <f t="shared" si="5"/>
        <v>156</v>
      </c>
      <c r="X31" s="103">
        <f t="shared" si="5"/>
        <v>4</v>
      </c>
      <c r="Y31" s="104">
        <f>SUM(Y30)</f>
        <v>8</v>
      </c>
      <c r="Z31" s="104">
        <f>SUM(Z30)</f>
        <v>0</v>
      </c>
      <c r="AA31" s="583">
        <f>SUM(AA30)</f>
        <v>0</v>
      </c>
      <c r="AB31" s="108"/>
    </row>
    <row r="32" spans="1:28" s="114" customFormat="1" ht="36.75" customHeight="1" thickBot="1">
      <c r="A32" s="1033" t="s">
        <v>70</v>
      </c>
      <c r="B32" s="1034"/>
      <c r="C32" s="1034"/>
      <c r="D32" s="1034"/>
      <c r="E32" s="1034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2"/>
    </row>
    <row r="33" spans="1:28" s="114" customFormat="1" ht="22.5" customHeight="1" thickBot="1">
      <c r="A33" s="594"/>
      <c r="B33" s="1031" t="s">
        <v>68</v>
      </c>
      <c r="C33" s="1032"/>
      <c r="D33" s="594">
        <f>SUM(F33:J33,R33:V33)</f>
        <v>0</v>
      </c>
      <c r="E33" s="595"/>
      <c r="F33" s="596"/>
      <c r="G33" s="597"/>
      <c r="H33" s="597"/>
      <c r="I33" s="876"/>
      <c r="J33" s="598"/>
      <c r="K33" s="599"/>
      <c r="L33" s="830"/>
      <c r="M33" s="600"/>
      <c r="N33" s="601"/>
      <c r="O33" s="602"/>
      <c r="P33" s="603"/>
      <c r="Q33" s="604"/>
      <c r="R33" s="540"/>
      <c r="S33" s="605"/>
      <c r="T33" s="606"/>
      <c r="U33" s="622"/>
      <c r="V33" s="607"/>
      <c r="W33" s="599"/>
      <c r="X33" s="830"/>
      <c r="Y33" s="608"/>
      <c r="Z33" s="542">
        <v>80</v>
      </c>
      <c r="AA33" s="609">
        <v>2</v>
      </c>
      <c r="AB33" s="548" t="s">
        <v>32</v>
      </c>
    </row>
    <row r="34" spans="1:28" s="114" customFormat="1" ht="22.5" customHeight="1" thickBot="1">
      <c r="A34" s="986" t="s">
        <v>56</v>
      </c>
      <c r="B34" s="991"/>
      <c r="C34" s="992"/>
      <c r="D34" s="422">
        <f>SUM(D33)</f>
        <v>0</v>
      </c>
      <c r="E34" s="422">
        <f>SUM(E33)</f>
        <v>0</v>
      </c>
      <c r="F34" s="610">
        <f>SUM(F33)</f>
        <v>0</v>
      </c>
      <c r="G34" s="587">
        <f>SUM(G33)</f>
        <v>0</v>
      </c>
      <c r="H34" s="587">
        <f>SUM(H33)</f>
        <v>0</v>
      </c>
      <c r="I34" s="107"/>
      <c r="J34" s="588">
        <f>SUM(J33)</f>
        <v>0</v>
      </c>
      <c r="K34" s="610">
        <f>SUM(K33)</f>
        <v>0</v>
      </c>
      <c r="L34" s="722"/>
      <c r="M34" s="587">
        <f>SUM(M33)</f>
        <v>0</v>
      </c>
      <c r="N34" s="611">
        <f>SUM(N33)</f>
        <v>0</v>
      </c>
      <c r="O34" s="611">
        <f>SUM(O33)</f>
        <v>0</v>
      </c>
      <c r="P34" s="612"/>
      <c r="Q34" s="610">
        <f>SUM(Q33)</f>
        <v>0</v>
      </c>
      <c r="R34" s="587">
        <f>SUM(R33)</f>
        <v>0</v>
      </c>
      <c r="S34" s="613">
        <f>SUM(S33)</f>
        <v>0</v>
      </c>
      <c r="T34" s="587">
        <f>SUM(T33)</f>
        <v>0</v>
      </c>
      <c r="U34" s="107"/>
      <c r="V34" s="588">
        <f>SUM(V33)</f>
        <v>0</v>
      </c>
      <c r="W34" s="610">
        <f>SUM(W33)</f>
        <v>0</v>
      </c>
      <c r="X34" s="722"/>
      <c r="Y34" s="587">
        <f>SUM(Y33)</f>
        <v>0</v>
      </c>
      <c r="Z34" s="587">
        <f>SUM(Z33)</f>
        <v>80</v>
      </c>
      <c r="AA34" s="588">
        <f>SUM(AA33)</f>
        <v>2</v>
      </c>
      <c r="AB34" s="422"/>
    </row>
    <row r="35" spans="1:28" s="114" customFormat="1" ht="22.5" customHeight="1">
      <c r="A35" s="1039" t="s">
        <v>112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41"/>
    </row>
    <row r="36" spans="1:28" s="114" customFormat="1" ht="22.5" customHeight="1" thickBot="1">
      <c r="A36" s="1042"/>
      <c r="B36" s="1043"/>
      <c r="C36" s="1043"/>
      <c r="D36" s="1043"/>
      <c r="E36" s="1043"/>
      <c r="F36" s="1043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043"/>
      <c r="S36" s="1043"/>
      <c r="T36" s="1043"/>
      <c r="U36" s="1043"/>
      <c r="V36" s="1043"/>
      <c r="W36" s="1043"/>
      <c r="X36" s="1043"/>
      <c r="Y36" s="1043"/>
      <c r="Z36" s="1043"/>
      <c r="AA36" s="1043"/>
      <c r="AB36" s="1044"/>
    </row>
    <row r="37" spans="1:28" s="114" customFormat="1" ht="15" customHeight="1" thickBot="1">
      <c r="A37" s="435"/>
      <c r="B37" s="436" t="s">
        <v>71</v>
      </c>
      <c r="C37" s="437"/>
      <c r="D37" s="438">
        <f>SUM(F37:J37,R37:V37)</f>
        <v>0</v>
      </c>
      <c r="E37" s="614"/>
      <c r="F37" s="615"/>
      <c r="G37" s="616"/>
      <c r="H37" s="617"/>
      <c r="I37" s="877"/>
      <c r="J37" s="618"/>
      <c r="K37" s="599"/>
      <c r="L37" s="830"/>
      <c r="M37" s="600"/>
      <c r="N37" s="601"/>
      <c r="O37" s="619"/>
      <c r="P37" s="143"/>
      <c r="Q37" s="620"/>
      <c r="R37" s="621"/>
      <c r="S37" s="616"/>
      <c r="T37" s="622"/>
      <c r="U37" s="436"/>
      <c r="V37" s="621"/>
      <c r="W37" s="623"/>
      <c r="X37" s="895"/>
      <c r="Y37" s="624"/>
      <c r="Z37" s="623">
        <v>80</v>
      </c>
      <c r="AA37" s="620">
        <v>2</v>
      </c>
      <c r="AB37" s="441" t="s">
        <v>32</v>
      </c>
    </row>
    <row r="38" spans="1:28" s="114" customFormat="1" ht="22.5" customHeight="1" thickBot="1">
      <c r="A38" s="959" t="s">
        <v>56</v>
      </c>
      <c r="B38" s="960"/>
      <c r="C38" s="961"/>
      <c r="D38" s="113">
        <f>SUM(D37)</f>
        <v>0</v>
      </c>
      <c r="E38" s="546">
        <f>SUM(E37)</f>
        <v>0</v>
      </c>
      <c r="F38" s="589">
        <f>SUM(F37)</f>
        <v>0</v>
      </c>
      <c r="G38" s="104">
        <f>SUM(G37)</f>
        <v>0</v>
      </c>
      <c r="H38" s="104">
        <f>SUM(H37)</f>
        <v>0</v>
      </c>
      <c r="I38" s="105"/>
      <c r="J38" s="583">
        <f>SUM(J37)</f>
        <v>0</v>
      </c>
      <c r="K38" s="589">
        <f>SUM(K37)</f>
        <v>0</v>
      </c>
      <c r="L38" s="869"/>
      <c r="M38" s="107">
        <f>SUM(M37)</f>
        <v>0</v>
      </c>
      <c r="N38" s="625">
        <f>SUM(N37)</f>
        <v>0</v>
      </c>
      <c r="O38" s="626">
        <f>SUM(O37)</f>
        <v>0</v>
      </c>
      <c r="P38" s="627"/>
      <c r="Q38" s="546">
        <f>SUM(Q37)</f>
        <v>0</v>
      </c>
      <c r="R38" s="589">
        <f>SUM(R37)</f>
        <v>0</v>
      </c>
      <c r="S38" s="104">
        <f>SUM(S37)</f>
        <v>0</v>
      </c>
      <c r="T38" s="628">
        <f>SUM(T37)</f>
        <v>0</v>
      </c>
      <c r="U38" s="628"/>
      <c r="V38" s="104">
        <f>SUM(V37)</f>
        <v>0</v>
      </c>
      <c r="W38" s="108">
        <f>SUM(W37)</f>
        <v>0</v>
      </c>
      <c r="X38" s="870"/>
      <c r="Y38" s="546">
        <f>SUM(Y37)</f>
        <v>0</v>
      </c>
      <c r="Z38" s="108">
        <f>SUM(Z37)</f>
        <v>80</v>
      </c>
      <c r="AA38" s="546">
        <f>SUM(AA37)</f>
        <v>2</v>
      </c>
      <c r="AB38" s="113"/>
    </row>
    <row r="39" spans="1:28" s="114" customFormat="1" ht="22.5" customHeight="1" thickBot="1">
      <c r="A39" s="984" t="s">
        <v>53</v>
      </c>
      <c r="B39" s="985"/>
      <c r="C39" s="985"/>
      <c r="D39" s="985"/>
      <c r="E39" s="58"/>
      <c r="F39" s="442"/>
      <c r="G39" s="442"/>
      <c r="H39" s="442"/>
      <c r="I39" s="865"/>
      <c r="J39" s="442"/>
      <c r="K39" s="442"/>
      <c r="L39" s="865"/>
      <c r="M39" s="443"/>
      <c r="N39" s="443"/>
      <c r="O39" s="443"/>
      <c r="P39" s="443"/>
      <c r="Q39" s="444"/>
      <c r="R39" s="442"/>
      <c r="S39" s="445"/>
      <c r="T39" s="1021"/>
      <c r="U39" s="1021"/>
      <c r="V39" s="1021"/>
      <c r="W39" s="442"/>
      <c r="X39" s="865"/>
      <c r="Y39" s="446"/>
      <c r="Z39" s="442"/>
      <c r="AA39" s="446"/>
      <c r="AB39" s="447"/>
    </row>
    <row r="40" spans="1:28" s="114" customFormat="1" ht="22.5" customHeight="1">
      <c r="A40" s="448"/>
      <c r="B40" s="1058" t="s">
        <v>61</v>
      </c>
      <c r="C40" s="1059"/>
      <c r="D40" s="449">
        <f>SUM(F40:J40,R40:V40)</f>
        <v>30</v>
      </c>
      <c r="E40" s="629">
        <v>2</v>
      </c>
      <c r="F40" s="630">
        <v>15</v>
      </c>
      <c r="G40" s="631"/>
      <c r="H40" s="631">
        <v>15</v>
      </c>
      <c r="I40" s="878"/>
      <c r="J40" s="632"/>
      <c r="K40" s="633"/>
      <c r="L40" s="885"/>
      <c r="M40" s="634"/>
      <c r="N40" s="635"/>
      <c r="O40" s="636"/>
      <c r="P40" s="229" t="s">
        <v>34</v>
      </c>
      <c r="Q40" s="637"/>
      <c r="R40" s="638"/>
      <c r="S40" s="639"/>
      <c r="T40" s="640"/>
      <c r="U40" s="640"/>
      <c r="V40" s="640"/>
      <c r="W40" s="633"/>
      <c r="X40" s="885"/>
      <c r="Y40" s="562"/>
      <c r="Z40" s="641"/>
      <c r="AA40" s="642"/>
      <c r="AB40" s="450"/>
    </row>
    <row r="41" spans="1:28" s="114" customFormat="1" ht="25.5" customHeight="1">
      <c r="A41" s="451" t="s">
        <v>87</v>
      </c>
      <c r="B41" s="1049" t="s">
        <v>51</v>
      </c>
      <c r="C41" s="1050"/>
      <c r="D41" s="452">
        <f>SUM(F41:J41,R41:V41)</f>
        <v>10</v>
      </c>
      <c r="E41" s="643">
        <v>1</v>
      </c>
      <c r="F41" s="644">
        <v>10</v>
      </c>
      <c r="G41" s="243"/>
      <c r="H41" s="243"/>
      <c r="I41" s="879"/>
      <c r="J41" s="645"/>
      <c r="K41" s="646"/>
      <c r="L41" s="886"/>
      <c r="M41" s="647"/>
      <c r="N41" s="648"/>
      <c r="O41" s="649"/>
      <c r="P41" s="242" t="s">
        <v>34</v>
      </c>
      <c r="Q41" s="650"/>
      <c r="R41" s="651"/>
      <c r="S41" s="652"/>
      <c r="T41" s="653"/>
      <c r="U41" s="653"/>
      <c r="V41" s="645"/>
      <c r="W41" s="654"/>
      <c r="X41" s="887"/>
      <c r="Y41" s="655"/>
      <c r="Z41" s="656"/>
      <c r="AA41" s="657"/>
      <c r="AB41" s="315"/>
    </row>
    <row r="42" spans="1:28" s="114" customFormat="1" ht="26.25" customHeight="1">
      <c r="A42" s="451"/>
      <c r="B42" s="1035" t="s">
        <v>38</v>
      </c>
      <c r="C42" s="1036"/>
      <c r="D42" s="452">
        <f>SUM(F42:J42,R42:V42)</f>
        <v>4</v>
      </c>
      <c r="E42" s="658"/>
      <c r="F42" s="644">
        <v>4</v>
      </c>
      <c r="G42" s="243"/>
      <c r="H42" s="243"/>
      <c r="I42" s="879"/>
      <c r="J42" s="659"/>
      <c r="K42" s="654"/>
      <c r="L42" s="887"/>
      <c r="M42" s="655"/>
      <c r="N42" s="648"/>
      <c r="O42" s="649"/>
      <c r="P42" s="242" t="s">
        <v>34</v>
      </c>
      <c r="Q42" s="650"/>
      <c r="R42" s="651"/>
      <c r="S42" s="652" t="s">
        <v>29</v>
      </c>
      <c r="T42" s="653"/>
      <c r="U42" s="653"/>
      <c r="V42" s="645"/>
      <c r="W42" s="654"/>
      <c r="X42" s="887"/>
      <c r="Y42" s="655"/>
      <c r="Z42" s="656"/>
      <c r="AA42" s="657"/>
      <c r="AB42" s="315"/>
    </row>
    <row r="43" spans="1:28" s="114" customFormat="1" ht="27" customHeight="1">
      <c r="A43" s="451"/>
      <c r="B43" s="1060" t="s">
        <v>50</v>
      </c>
      <c r="C43" s="1061"/>
      <c r="D43" s="452">
        <f>SUM(F43:J43,R43:V43)</f>
        <v>4</v>
      </c>
      <c r="E43" s="658"/>
      <c r="F43" s="644">
        <v>4</v>
      </c>
      <c r="G43" s="243"/>
      <c r="H43" s="243"/>
      <c r="I43" s="879"/>
      <c r="J43" s="659"/>
      <c r="K43" s="654"/>
      <c r="L43" s="887"/>
      <c r="M43" s="655"/>
      <c r="N43" s="648"/>
      <c r="O43" s="649"/>
      <c r="P43" s="242" t="s">
        <v>32</v>
      </c>
      <c r="Q43" s="650"/>
      <c r="R43" s="651"/>
      <c r="S43" s="652"/>
      <c r="T43" s="653"/>
      <c r="U43" s="653"/>
      <c r="V43" s="645"/>
      <c r="W43" s="654"/>
      <c r="X43" s="887"/>
      <c r="Y43" s="655"/>
      <c r="Z43" s="656"/>
      <c r="AA43" s="657"/>
      <c r="AB43" s="315"/>
    </row>
    <row r="44" spans="1:28" s="114" customFormat="1" ht="32.25" customHeight="1" thickBot="1">
      <c r="A44" s="454"/>
      <c r="B44" s="1029" t="s">
        <v>35</v>
      </c>
      <c r="C44" s="1030"/>
      <c r="D44" s="455">
        <f>SUM(F44:J44,R44:V44)</f>
        <v>30</v>
      </c>
      <c r="E44" s="660"/>
      <c r="F44" s="661"/>
      <c r="G44" s="662"/>
      <c r="H44" s="560">
        <v>15</v>
      </c>
      <c r="I44" s="880"/>
      <c r="J44" s="663"/>
      <c r="K44" s="249"/>
      <c r="L44" s="888"/>
      <c r="M44" s="250"/>
      <c r="N44" s="664"/>
      <c r="O44" s="665"/>
      <c r="P44" s="253"/>
      <c r="Q44" s="666"/>
      <c r="R44" s="667"/>
      <c r="S44" s="662"/>
      <c r="T44" s="668">
        <v>15</v>
      </c>
      <c r="U44" s="668"/>
      <c r="V44" s="669"/>
      <c r="W44" s="249"/>
      <c r="X44" s="888"/>
      <c r="Y44" s="250"/>
      <c r="Z44" s="670"/>
      <c r="AA44" s="671"/>
      <c r="AB44" s="456" t="s">
        <v>34</v>
      </c>
    </row>
    <row r="45" spans="1:28" s="114" customFormat="1" ht="25.5" customHeight="1" thickBot="1">
      <c r="A45" s="998" t="s">
        <v>56</v>
      </c>
      <c r="B45" s="999"/>
      <c r="C45" s="1000"/>
      <c r="D45" s="113">
        <f t="shared" ref="D45:K45" si="6">SUM(D40:D44)</f>
        <v>78</v>
      </c>
      <c r="E45" s="546">
        <f t="shared" si="6"/>
        <v>3</v>
      </c>
      <c r="F45" s="589">
        <f t="shared" si="6"/>
        <v>33</v>
      </c>
      <c r="G45" s="104">
        <f t="shared" si="6"/>
        <v>0</v>
      </c>
      <c r="H45" s="104">
        <f t="shared" si="6"/>
        <v>30</v>
      </c>
      <c r="I45" s="105">
        <f t="shared" si="6"/>
        <v>0</v>
      </c>
      <c r="J45" s="583">
        <f t="shared" si="6"/>
        <v>0</v>
      </c>
      <c r="K45" s="589">
        <f t="shared" si="6"/>
        <v>0</v>
      </c>
      <c r="L45" s="103"/>
      <c r="M45" s="104">
        <f>SUM(M40:M44)</f>
        <v>0</v>
      </c>
      <c r="N45" s="104">
        <f>SUM(N40:N44)</f>
        <v>0</v>
      </c>
      <c r="O45" s="105">
        <f>SUM(O40:O44)</f>
        <v>0</v>
      </c>
      <c r="P45" s="108"/>
      <c r="Q45" s="108">
        <f>SUM(Q40:Q44)</f>
        <v>0</v>
      </c>
      <c r="R45" s="103">
        <f>SUM(R40:R44)</f>
        <v>0</v>
      </c>
      <c r="S45" s="104">
        <f>SUM(S40:S44)</f>
        <v>0</v>
      </c>
      <c r="T45" s="628">
        <f>SUM(T40:T44)</f>
        <v>15</v>
      </c>
      <c r="U45" s="628"/>
      <c r="V45" s="588">
        <f>SUM(V40:V44)</f>
        <v>0</v>
      </c>
      <c r="W45" s="588">
        <f>SUM(W40:W44)</f>
        <v>0</v>
      </c>
      <c r="X45" s="588"/>
      <c r="Y45" s="588">
        <f>SUM(Y40:Y44)</f>
        <v>0</v>
      </c>
      <c r="Z45" s="588">
        <f>SUM(Z40:Z44)</f>
        <v>0</v>
      </c>
      <c r="AA45" s="588">
        <f>SUM(AA40:AA44)</f>
        <v>0</v>
      </c>
      <c r="AB45" s="154"/>
    </row>
    <row r="46" spans="1:28" s="114" customFormat="1" ht="30" customHeight="1" thickBot="1">
      <c r="A46" s="1064"/>
      <c r="B46" s="1065"/>
      <c r="C46" s="1065"/>
      <c r="D46" s="1047" t="s">
        <v>29</v>
      </c>
      <c r="E46" s="672">
        <f t="shared" ref="E46:K46" si="7">SUM(E14,E21,E26,E31,E34,E38,E45)</f>
        <v>36</v>
      </c>
      <c r="F46" s="673">
        <f t="shared" si="7"/>
        <v>303</v>
      </c>
      <c r="G46" s="673">
        <f t="shared" si="7"/>
        <v>35</v>
      </c>
      <c r="H46" s="673">
        <f t="shared" si="7"/>
        <v>205</v>
      </c>
      <c r="I46" s="674">
        <f t="shared" si="7"/>
        <v>180</v>
      </c>
      <c r="J46" s="674">
        <f t="shared" si="7"/>
        <v>177</v>
      </c>
      <c r="K46" s="675">
        <f t="shared" si="7"/>
        <v>0</v>
      </c>
      <c r="L46" s="889"/>
      <c r="M46" s="676">
        <f>SUM(M14,M21,M26,M31,M34,M38,M45)</f>
        <v>0</v>
      </c>
      <c r="N46" s="677">
        <f>SUM(N14,N21,N26,N31,N34,N38,N45)</f>
        <v>0</v>
      </c>
      <c r="O46" s="678">
        <f>SUM(O14,O21,O26,O31,O34,O38,O45)</f>
        <v>0</v>
      </c>
      <c r="P46" s="679"/>
      <c r="Q46" s="680">
        <f t="shared" ref="Q46:AA46" si="8">SUM(Q14,Q21,Q26,Q31,Q34,Q38,Q45)</f>
        <v>10</v>
      </c>
      <c r="R46" s="681">
        <f t="shared" si="8"/>
        <v>105</v>
      </c>
      <c r="S46" s="682">
        <f t="shared" si="8"/>
        <v>0</v>
      </c>
      <c r="T46" s="683">
        <f t="shared" si="8"/>
        <v>75</v>
      </c>
      <c r="U46" s="833">
        <f t="shared" si="8"/>
        <v>60</v>
      </c>
      <c r="V46" s="684">
        <f t="shared" si="8"/>
        <v>60</v>
      </c>
      <c r="W46" s="675">
        <f t="shared" si="8"/>
        <v>306</v>
      </c>
      <c r="X46" s="889">
        <f t="shared" si="8"/>
        <v>14</v>
      </c>
      <c r="Y46" s="685">
        <f t="shared" si="8"/>
        <v>16</v>
      </c>
      <c r="Z46" s="677">
        <f t="shared" si="8"/>
        <v>160</v>
      </c>
      <c r="AA46" s="686">
        <f t="shared" si="8"/>
        <v>4</v>
      </c>
      <c r="AB46" s="1053"/>
    </row>
    <row r="47" spans="1:28" s="114" customFormat="1" ht="15" customHeight="1">
      <c r="A47" s="1064"/>
      <c r="B47" s="1065"/>
      <c r="C47" s="1065"/>
      <c r="D47" s="1047"/>
      <c r="E47" s="1005">
        <f>SUM(E46,M46,O46)</f>
        <v>36</v>
      </c>
      <c r="F47" s="1066">
        <f>SUM(F46,G46,H46,J46,K46,N46,I46)</f>
        <v>900</v>
      </c>
      <c r="G47" s="1067"/>
      <c r="H47" s="1067"/>
      <c r="I47" s="1067"/>
      <c r="J47" s="1067"/>
      <c r="K47" s="1067"/>
      <c r="L47" s="1067"/>
      <c r="M47" s="1067"/>
      <c r="N47" s="1067"/>
      <c r="O47" s="1067"/>
      <c r="P47" s="1068"/>
      <c r="Q47" s="1062">
        <f>SUM(Q46,Y46,AA46)</f>
        <v>30</v>
      </c>
      <c r="R47" s="977">
        <f>SUM(R46,S46,T46,U46,V46,W46,Z46,X46)</f>
        <v>780</v>
      </c>
      <c r="S47" s="978"/>
      <c r="T47" s="978"/>
      <c r="U47" s="978"/>
      <c r="V47" s="978"/>
      <c r="W47" s="978"/>
      <c r="X47" s="978"/>
      <c r="Y47" s="978"/>
      <c r="Z47" s="978"/>
      <c r="AA47" s="978"/>
      <c r="AB47" s="1054"/>
    </row>
    <row r="48" spans="1:28" s="114" customFormat="1" ht="15.75" customHeight="1" thickBot="1">
      <c r="A48" s="979"/>
      <c r="B48" s="980"/>
      <c r="C48" s="980"/>
      <c r="D48" s="1048"/>
      <c r="E48" s="1006"/>
      <c r="F48" s="1069"/>
      <c r="G48" s="1070"/>
      <c r="H48" s="1070"/>
      <c r="I48" s="1070"/>
      <c r="J48" s="1070"/>
      <c r="K48" s="1070"/>
      <c r="L48" s="1070"/>
      <c r="M48" s="1070"/>
      <c r="N48" s="1070"/>
      <c r="O48" s="1070"/>
      <c r="P48" s="1071"/>
      <c r="Q48" s="1063"/>
      <c r="R48" s="979"/>
      <c r="S48" s="980"/>
      <c r="T48" s="980"/>
      <c r="U48" s="980"/>
      <c r="V48" s="980"/>
      <c r="W48" s="980"/>
      <c r="X48" s="980"/>
      <c r="Y48" s="980"/>
      <c r="Z48" s="980"/>
      <c r="AA48" s="980"/>
      <c r="AB48" s="1055"/>
    </row>
    <row r="49" spans="1:28" s="114" customFormat="1" ht="15.75">
      <c r="A49" s="962">
        <f>SUM(F47,R47)</f>
        <v>1680</v>
      </c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2"/>
      <c r="M49" s="962"/>
      <c r="N49" s="962"/>
      <c r="O49" s="962"/>
      <c r="P49" s="962"/>
      <c r="Q49" s="962"/>
      <c r="R49" s="962"/>
      <c r="S49" s="962"/>
      <c r="T49" s="962"/>
      <c r="U49" s="962"/>
      <c r="V49" s="962"/>
      <c r="W49" s="962"/>
      <c r="X49" s="962"/>
      <c r="Y49" s="962"/>
      <c r="Z49" s="962"/>
      <c r="AA49" s="962"/>
      <c r="AB49" s="962"/>
    </row>
    <row r="149" spans="1:52" ht="15" customHeight="1"/>
    <row r="150" spans="1:52" ht="15" customHeight="1" thickBot="1"/>
    <row r="151" spans="1:52" ht="15" customHeight="1" thickBot="1">
      <c r="A151" s="13"/>
      <c r="B151" s="3"/>
      <c r="C151" s="3"/>
      <c r="D151" s="3"/>
      <c r="E151" s="963" t="s">
        <v>104</v>
      </c>
      <c r="F151" s="964"/>
      <c r="G151" s="964"/>
      <c r="H151" s="964"/>
      <c r="I151" s="964"/>
      <c r="J151" s="964"/>
      <c r="K151" s="965"/>
      <c r="L151" s="866"/>
      <c r="M151" s="1056" t="s">
        <v>107</v>
      </c>
      <c r="N151" s="1057"/>
      <c r="O151" s="963" t="s">
        <v>97</v>
      </c>
      <c r="P151" s="964"/>
      <c r="Q151" s="964"/>
      <c r="R151" s="964"/>
      <c r="S151" s="964"/>
      <c r="T151" s="965"/>
      <c r="U151" s="866"/>
      <c r="V151" s="963" t="s">
        <v>99</v>
      </c>
      <c r="W151" s="964"/>
      <c r="X151" s="964"/>
      <c r="Y151" s="964"/>
      <c r="Z151" s="964"/>
      <c r="AA151" s="964"/>
      <c r="AB151" s="965"/>
      <c r="AC151" s="963" t="s">
        <v>100</v>
      </c>
      <c r="AD151" s="964"/>
      <c r="AE151" s="964"/>
      <c r="AF151" s="964"/>
      <c r="AG151" s="964"/>
      <c r="AH151" s="965"/>
      <c r="AI151" s="963" t="s">
        <v>101</v>
      </c>
      <c r="AJ151" s="964"/>
      <c r="AK151" s="964"/>
      <c r="AL151" s="964"/>
      <c r="AM151" s="964"/>
      <c r="AN151" s="965"/>
      <c r="AO151" s="963" t="s">
        <v>102</v>
      </c>
      <c r="AP151" s="964"/>
      <c r="AQ151" s="964"/>
      <c r="AR151" s="964"/>
      <c r="AS151" s="964"/>
      <c r="AT151" s="965"/>
      <c r="AU151" s="963" t="s">
        <v>103</v>
      </c>
      <c r="AV151" s="964"/>
      <c r="AW151" s="964"/>
      <c r="AX151" s="964"/>
      <c r="AY151" s="964"/>
      <c r="AZ151" s="965"/>
    </row>
    <row r="152" spans="1:52" ht="15.75" customHeight="1" thickBot="1">
      <c r="A152" s="14"/>
      <c r="B152" s="4"/>
      <c r="C152" s="4"/>
      <c r="D152" s="4"/>
      <c r="E152" s="20" t="s">
        <v>98</v>
      </c>
      <c r="F152" s="21" t="s">
        <v>6</v>
      </c>
      <c r="G152" s="37" t="s">
        <v>106</v>
      </c>
      <c r="H152" s="37" t="s">
        <v>6</v>
      </c>
      <c r="I152" s="37"/>
      <c r="J152" s="37" t="s">
        <v>93</v>
      </c>
      <c r="K152" s="21" t="s">
        <v>6</v>
      </c>
      <c r="L152" s="15"/>
      <c r="M152" s="43" t="s">
        <v>98</v>
      </c>
      <c r="N152" s="36" t="s">
        <v>6</v>
      </c>
      <c r="O152" s="20" t="s">
        <v>98</v>
      </c>
      <c r="P152" s="21" t="s">
        <v>6</v>
      </c>
      <c r="Q152" s="37" t="s">
        <v>106</v>
      </c>
      <c r="R152" s="37" t="s">
        <v>6</v>
      </c>
      <c r="S152" s="37" t="s">
        <v>93</v>
      </c>
      <c r="T152" s="37" t="s">
        <v>6</v>
      </c>
      <c r="U152" s="37"/>
      <c r="V152" s="20" t="s">
        <v>98</v>
      </c>
      <c r="W152" s="21" t="s">
        <v>6</v>
      </c>
      <c r="X152" s="37"/>
      <c r="Y152" s="37" t="s">
        <v>106</v>
      </c>
      <c r="Z152" s="37" t="s">
        <v>6</v>
      </c>
      <c r="AA152" s="37" t="s">
        <v>93</v>
      </c>
      <c r="AB152" s="21" t="s">
        <v>6</v>
      </c>
      <c r="AC152" s="20" t="s">
        <v>98</v>
      </c>
      <c r="AD152" s="21" t="s">
        <v>6</v>
      </c>
      <c r="AE152" s="37" t="s">
        <v>106</v>
      </c>
      <c r="AF152" s="37" t="s">
        <v>6</v>
      </c>
      <c r="AG152" s="37" t="s">
        <v>93</v>
      </c>
      <c r="AH152" s="21" t="s">
        <v>6</v>
      </c>
      <c r="AI152" s="20" t="s">
        <v>98</v>
      </c>
      <c r="AJ152" s="21" t="s">
        <v>6</v>
      </c>
      <c r="AK152" s="37" t="s">
        <v>106</v>
      </c>
      <c r="AL152" s="37" t="s">
        <v>6</v>
      </c>
      <c r="AM152" s="37" t="s">
        <v>93</v>
      </c>
      <c r="AN152" s="21" t="s">
        <v>6</v>
      </c>
      <c r="AO152" s="20" t="s">
        <v>98</v>
      </c>
      <c r="AP152" s="21" t="s">
        <v>6</v>
      </c>
      <c r="AQ152" s="37" t="s">
        <v>106</v>
      </c>
      <c r="AR152" s="37" t="s">
        <v>6</v>
      </c>
      <c r="AS152" s="37" t="s">
        <v>93</v>
      </c>
      <c r="AT152" s="21" t="s">
        <v>6</v>
      </c>
      <c r="AU152" s="20" t="s">
        <v>98</v>
      </c>
      <c r="AV152" s="21" t="s">
        <v>6</v>
      </c>
      <c r="AW152" s="37" t="s">
        <v>106</v>
      </c>
      <c r="AX152" s="37" t="s">
        <v>6</v>
      </c>
      <c r="AY152" s="37" t="s">
        <v>93</v>
      </c>
      <c r="AZ152" s="21" t="s">
        <v>6</v>
      </c>
    </row>
    <row r="153" spans="1:52" ht="15.75" customHeight="1">
      <c r="A153" s="49" t="s">
        <v>25</v>
      </c>
      <c r="B153" s="50"/>
      <c r="C153" s="50"/>
      <c r="D153" s="50"/>
      <c r="E153" s="14">
        <f t="shared" ref="E153:F159" si="9">O153+V153+AC153+AI153+AO153+AU153</f>
        <v>517</v>
      </c>
      <c r="F153" s="549">
        <f t="shared" si="9"/>
        <v>19</v>
      </c>
      <c r="G153" s="8">
        <f t="shared" ref="G153:H159" si="10">Q153+Y153+AE153+AK153+AQ153+AW153</f>
        <v>0</v>
      </c>
      <c r="H153" s="553">
        <f t="shared" si="10"/>
        <v>0</v>
      </c>
      <c r="I153" s="553"/>
      <c r="J153" s="8">
        <f t="shared" ref="J153:J159" si="11">S153+AA153+AG153+AM153+AS153+AY153</f>
        <v>0</v>
      </c>
      <c r="K153" s="555">
        <f t="shared" ref="K153:K159" si="12">T153+AB153+AH153+AN153+AT153+AZ153</f>
        <v>0</v>
      </c>
      <c r="L153" s="553"/>
      <c r="M153" s="42">
        <f t="shared" ref="M153:N159" si="13">E153+G153+J153</f>
        <v>517</v>
      </c>
      <c r="N153" s="34">
        <f t="shared" si="13"/>
        <v>19</v>
      </c>
      <c r="O153" s="26">
        <f>SUM($F14:$J14)</f>
        <v>312</v>
      </c>
      <c r="P153" s="23">
        <f>SUM($E14)</f>
        <v>13</v>
      </c>
      <c r="Q153" s="4">
        <f>SUM($K14)</f>
        <v>0</v>
      </c>
      <c r="R153" s="4">
        <f>SUM($M14)</f>
        <v>0</v>
      </c>
      <c r="S153" s="4">
        <f>SUM($N14)</f>
        <v>0</v>
      </c>
      <c r="T153" s="4">
        <f>SUM($O14)</f>
        <v>0</v>
      </c>
      <c r="U153" s="4"/>
      <c r="V153" s="26">
        <f>SUM($R14:$V14)</f>
        <v>115</v>
      </c>
      <c r="W153" s="23">
        <f>SUM($Q14)</f>
        <v>3</v>
      </c>
      <c r="X153" s="31"/>
      <c r="Y153" s="4">
        <f>SUM($W14)</f>
        <v>0</v>
      </c>
      <c r="Z153" s="4">
        <f>SUM($Y14)</f>
        <v>0</v>
      </c>
      <c r="AA153" s="4">
        <f>SUM($Z14)</f>
        <v>0</v>
      </c>
      <c r="AB153" s="4">
        <f>SUM($AA14)</f>
        <v>0</v>
      </c>
      <c r="AC153" s="26">
        <f>SUM('II rok'!$F10:$J10)</f>
        <v>60</v>
      </c>
      <c r="AD153" s="23">
        <f>SUM('II rok'!$E10)</f>
        <v>2</v>
      </c>
      <c r="AE153" s="4">
        <f>SUM('II rok'!$K10)</f>
        <v>0</v>
      </c>
      <c r="AF153" s="7">
        <f>SUM('II rok'!$M10)</f>
        <v>0</v>
      </c>
      <c r="AG153" s="4">
        <f>SUM('II rok'!$N10)</f>
        <v>0</v>
      </c>
      <c r="AH153" s="7">
        <f>SUM('II rok'!$O10)</f>
        <v>0</v>
      </c>
      <c r="AI153" s="26">
        <f>SUM('II rok'!$R10:$V10)</f>
        <v>30</v>
      </c>
      <c r="AJ153" s="23">
        <f>SUM('II rok'!$Q10)</f>
        <v>1</v>
      </c>
      <c r="AK153" s="8">
        <f>SUM('II rok'!$W10)</f>
        <v>0</v>
      </c>
      <c r="AL153" s="8">
        <f>SUM('II rok'!$Y10)</f>
        <v>0</v>
      </c>
      <c r="AM153" s="8">
        <f>SUM('II rok'!$Z10)</f>
        <v>0</v>
      </c>
      <c r="AN153" s="8">
        <f>SUM('II rok'!$AA10)</f>
        <v>0</v>
      </c>
      <c r="AO153" s="26"/>
      <c r="AP153" s="23"/>
      <c r="AQ153" s="8"/>
      <c r="AR153" s="8"/>
      <c r="AS153" s="8"/>
      <c r="AT153" s="8"/>
      <c r="AU153" s="26"/>
      <c r="AV153" s="23"/>
      <c r="AW153" s="8"/>
      <c r="AX153" s="8"/>
      <c r="AY153" s="8"/>
      <c r="AZ153" s="34"/>
    </row>
    <row r="154" spans="1:52">
      <c r="A154" s="6" t="s">
        <v>27</v>
      </c>
      <c r="B154" s="48"/>
      <c r="C154" s="48"/>
      <c r="D154" s="48"/>
      <c r="E154" s="14">
        <f t="shared" si="9"/>
        <v>480</v>
      </c>
      <c r="F154" s="549">
        <f t="shared" si="9"/>
        <v>16</v>
      </c>
      <c r="G154" s="8">
        <f t="shared" si="10"/>
        <v>0</v>
      </c>
      <c r="H154" s="553">
        <f t="shared" si="10"/>
        <v>0</v>
      </c>
      <c r="I154" s="553"/>
      <c r="J154" s="8">
        <f t="shared" si="11"/>
        <v>0</v>
      </c>
      <c r="K154" s="555">
        <f t="shared" si="12"/>
        <v>0</v>
      </c>
      <c r="L154" s="553"/>
      <c r="M154" s="42">
        <f t="shared" si="13"/>
        <v>480</v>
      </c>
      <c r="N154" s="34">
        <f t="shared" si="13"/>
        <v>16</v>
      </c>
      <c r="O154" s="17">
        <f>SUM($F21:$J21)</f>
        <v>240</v>
      </c>
      <c r="P154" s="23">
        <f>$E21</f>
        <v>7</v>
      </c>
      <c r="Q154" s="4">
        <f>$K21</f>
        <v>0</v>
      </c>
      <c r="R154" s="4">
        <f>$M21</f>
        <v>0</v>
      </c>
      <c r="S154" s="4">
        <f>$N21</f>
        <v>0</v>
      </c>
      <c r="T154" s="4">
        <f>$O21</f>
        <v>0</v>
      </c>
      <c r="U154" s="4"/>
      <c r="V154" s="17">
        <f>SUM($R21:$V21)</f>
        <v>80</v>
      </c>
      <c r="W154" s="23">
        <f>$Q21</f>
        <v>4</v>
      </c>
      <c r="X154" s="31"/>
      <c r="Y154" s="4">
        <f>$W21</f>
        <v>0</v>
      </c>
      <c r="Z154" s="4">
        <f>$Y21</f>
        <v>0</v>
      </c>
      <c r="AA154" s="4">
        <f>$Z21</f>
        <v>0</v>
      </c>
      <c r="AB154" s="4">
        <f>$AA21</f>
        <v>0</v>
      </c>
      <c r="AC154" s="26">
        <f>SUM('II rok'!$F15:$J15)</f>
        <v>95</v>
      </c>
      <c r="AD154" s="23">
        <f>'II rok'!$E15</f>
        <v>3</v>
      </c>
      <c r="AE154" s="4">
        <f>'II rok'!$K15</f>
        <v>0</v>
      </c>
      <c r="AF154" s="7">
        <f>'II rok'!$M15</f>
        <v>0</v>
      </c>
      <c r="AG154" s="4">
        <f>'II rok'!$N15</f>
        <v>0</v>
      </c>
      <c r="AH154" s="7">
        <f>'II rok'!$O15</f>
        <v>0</v>
      </c>
      <c r="AI154" s="26">
        <f>SUM('II rok'!$R15:$V15)</f>
        <v>65</v>
      </c>
      <c r="AJ154" s="23">
        <f>'II rok'!$Q15</f>
        <v>2</v>
      </c>
      <c r="AK154" s="8">
        <f>'II rok'!$W15</f>
        <v>0</v>
      </c>
      <c r="AL154" s="8">
        <f>'II rok'!$Y15</f>
        <v>0</v>
      </c>
      <c r="AM154" s="8">
        <f>'II rok'!$Z15</f>
        <v>0</v>
      </c>
      <c r="AN154" s="8">
        <f>'II rok'!$AA15</f>
        <v>0</v>
      </c>
      <c r="AO154" s="26"/>
      <c r="AP154" s="23"/>
      <c r="AQ154" s="8"/>
      <c r="AR154" s="8"/>
      <c r="AS154" s="8"/>
      <c r="AT154" s="8"/>
      <c r="AU154" s="26"/>
      <c r="AV154" s="23"/>
      <c r="AW154" s="8"/>
      <c r="AX154" s="8"/>
      <c r="AY154" s="8"/>
      <c r="AZ154" s="34"/>
    </row>
    <row r="155" spans="1:52" ht="15.75" customHeight="1">
      <c r="A155" s="6" t="s">
        <v>96</v>
      </c>
      <c r="B155" s="2"/>
      <c r="C155" s="2"/>
      <c r="D155" s="2"/>
      <c r="E155" s="18">
        <f t="shared" si="9"/>
        <v>600</v>
      </c>
      <c r="F155" s="550">
        <f t="shared" si="9"/>
        <v>24</v>
      </c>
      <c r="G155" s="8">
        <f t="shared" si="10"/>
        <v>210</v>
      </c>
      <c r="H155" s="553">
        <f t="shared" si="10"/>
        <v>11</v>
      </c>
      <c r="I155" s="553"/>
      <c r="J155" s="8">
        <f t="shared" si="11"/>
        <v>0</v>
      </c>
      <c r="K155" s="555">
        <f t="shared" si="12"/>
        <v>0</v>
      </c>
      <c r="L155" s="553"/>
      <c r="M155" s="42">
        <f t="shared" si="13"/>
        <v>810</v>
      </c>
      <c r="N155" s="34">
        <f t="shared" si="13"/>
        <v>35</v>
      </c>
      <c r="O155" s="17">
        <f>SUM($F26:$J26)</f>
        <v>285</v>
      </c>
      <c r="P155" s="23">
        <f>$E26</f>
        <v>13</v>
      </c>
      <c r="Q155" s="4">
        <f>$K26</f>
        <v>0</v>
      </c>
      <c r="R155" s="4">
        <f>$M26</f>
        <v>0</v>
      </c>
      <c r="S155" s="4">
        <f>$N26</f>
        <v>0</v>
      </c>
      <c r="T155" s="4">
        <f>$O26</f>
        <v>0</v>
      </c>
      <c r="U155" s="4"/>
      <c r="V155" s="17">
        <f>SUM($R26:$V26)</f>
        <v>20</v>
      </c>
      <c r="W155" s="23">
        <f>$Q26</f>
        <v>1</v>
      </c>
      <c r="X155" s="31"/>
      <c r="Y155" s="4">
        <f>$W26</f>
        <v>150</v>
      </c>
      <c r="Z155" s="4">
        <f>$Y26</f>
        <v>8</v>
      </c>
      <c r="AA155" s="4">
        <f>$Z26</f>
        <v>0</v>
      </c>
      <c r="AB155" s="4">
        <f>$AA26</f>
        <v>0</v>
      </c>
      <c r="AC155" s="27">
        <f>SUM('II rok'!$F22:$J22)</f>
        <v>145</v>
      </c>
      <c r="AD155" s="28">
        <f>'II rok'!$E22</f>
        <v>4</v>
      </c>
      <c r="AE155" s="4">
        <f>'II rok'!$K22</f>
        <v>0</v>
      </c>
      <c r="AF155" s="7">
        <f>'II rok'!$M22</f>
        <v>0</v>
      </c>
      <c r="AG155" s="4">
        <f>'II rok'!$N22</f>
        <v>0</v>
      </c>
      <c r="AH155" s="7">
        <f>'II rok'!$O22</f>
        <v>0</v>
      </c>
      <c r="AI155" s="27">
        <f>SUM('II rok'!$R22:$V22)</f>
        <v>70</v>
      </c>
      <c r="AJ155" s="28">
        <f>'II rok'!$Q22</f>
        <v>3</v>
      </c>
      <c r="AK155" s="8">
        <f>'II rok'!$W22</f>
        <v>20</v>
      </c>
      <c r="AL155" s="8">
        <f>'II rok'!$Y22</f>
        <v>1</v>
      </c>
      <c r="AM155" s="8">
        <f>'II rok'!$Z22</f>
        <v>0</v>
      </c>
      <c r="AN155" s="8">
        <f>'II rok'!$AA22</f>
        <v>0</v>
      </c>
      <c r="AO155" s="27">
        <f>SUM(III!$F29:$J29)</f>
        <v>65</v>
      </c>
      <c r="AP155" s="28">
        <f>III!$E29</f>
        <v>2</v>
      </c>
      <c r="AQ155" s="8">
        <f>III!$K29</f>
        <v>40</v>
      </c>
      <c r="AR155" s="8">
        <f>III!$M29</f>
        <v>2</v>
      </c>
      <c r="AS155" s="8">
        <f>III!$N29</f>
        <v>0</v>
      </c>
      <c r="AT155" s="8">
        <f>III!$O29</f>
        <v>0</v>
      </c>
      <c r="AU155" s="27">
        <f>SUM(III!$R29:$V29)</f>
        <v>15</v>
      </c>
      <c r="AV155" s="28">
        <f>III!$Q29</f>
        <v>1</v>
      </c>
      <c r="AW155" s="8">
        <f>III!$W29</f>
        <v>0</v>
      </c>
      <c r="AX155" s="8">
        <f>III!$Y29</f>
        <v>0</v>
      </c>
      <c r="AY155" s="8">
        <f>III!$Z29</f>
        <v>0</v>
      </c>
      <c r="AZ155" s="34">
        <f>III!$AA29</f>
        <v>0</v>
      </c>
    </row>
    <row r="156" spans="1:52" ht="15" customHeight="1">
      <c r="A156" s="6" t="s">
        <v>28</v>
      </c>
      <c r="B156" s="48"/>
      <c r="C156" s="48"/>
      <c r="D156" s="48"/>
      <c r="E156" s="14">
        <f t="shared" si="9"/>
        <v>860</v>
      </c>
      <c r="F156" s="549">
        <f t="shared" si="9"/>
        <v>34</v>
      </c>
      <c r="G156" s="52">
        <f t="shared" si="10"/>
        <v>841</v>
      </c>
      <c r="H156" s="553">
        <f t="shared" si="10"/>
        <v>44</v>
      </c>
      <c r="I156" s="553"/>
      <c r="J156" s="8">
        <f t="shared" si="11"/>
        <v>0</v>
      </c>
      <c r="K156" s="555">
        <f t="shared" si="12"/>
        <v>0</v>
      </c>
      <c r="L156" s="553"/>
      <c r="M156" s="42">
        <f t="shared" si="13"/>
        <v>1701</v>
      </c>
      <c r="N156" s="34">
        <f t="shared" si="13"/>
        <v>78</v>
      </c>
      <c r="O156" s="17">
        <f>SUM($F31:$J31)</f>
        <v>0</v>
      </c>
      <c r="P156" s="23">
        <f>$E31</f>
        <v>0</v>
      </c>
      <c r="Q156" s="4">
        <f>$K31</f>
        <v>0</v>
      </c>
      <c r="R156" s="4">
        <f>$M31</f>
        <v>0</v>
      </c>
      <c r="S156" s="4">
        <f>$N31</f>
        <v>0</v>
      </c>
      <c r="T156" s="4">
        <f>$O31</f>
        <v>0</v>
      </c>
      <c r="U156" s="4"/>
      <c r="V156" s="17">
        <f>SUM($R31:$V31)</f>
        <v>70</v>
      </c>
      <c r="W156" s="23">
        <f>$Q31</f>
        <v>2</v>
      </c>
      <c r="X156" s="31"/>
      <c r="Y156" s="4">
        <f>$W31</f>
        <v>156</v>
      </c>
      <c r="Z156" s="4">
        <f>$Y31</f>
        <v>8</v>
      </c>
      <c r="AA156" s="4">
        <f>$Z31</f>
        <v>0</v>
      </c>
      <c r="AB156" s="4">
        <f>$AA31</f>
        <v>0</v>
      </c>
      <c r="AC156" s="26">
        <f>SUM('II rok'!$F37:$J37)</f>
        <v>205</v>
      </c>
      <c r="AD156" s="23">
        <f>'II rok'!$E37</f>
        <v>9</v>
      </c>
      <c r="AE156" s="4">
        <f>'II rok'!$K37</f>
        <v>180</v>
      </c>
      <c r="AF156" s="7">
        <f>'II rok'!$M37</f>
        <v>10</v>
      </c>
      <c r="AG156" s="4">
        <f>'II rok'!$N37</f>
        <v>0</v>
      </c>
      <c r="AH156" s="7">
        <f>'II rok'!$O37</f>
        <v>0</v>
      </c>
      <c r="AI156" s="26">
        <f>SUM('II rok'!$R37:$V37)</f>
        <v>190</v>
      </c>
      <c r="AJ156" s="23">
        <f>'II rok'!$Q37</f>
        <v>7</v>
      </c>
      <c r="AK156" s="8">
        <f>'II rok'!$W37</f>
        <v>150</v>
      </c>
      <c r="AL156" s="8">
        <f>'II rok'!$Y37</f>
        <v>8</v>
      </c>
      <c r="AM156" s="8">
        <f>'II rok'!$Z37</f>
        <v>0</v>
      </c>
      <c r="AN156" s="8">
        <f>'II rok'!$AA37</f>
        <v>0</v>
      </c>
      <c r="AO156" s="26">
        <f>SUM(III!$F25:$J25)</f>
        <v>355</v>
      </c>
      <c r="AP156" s="23">
        <f>III!$E25</f>
        <v>14</v>
      </c>
      <c r="AQ156" s="8">
        <f>III!$K25</f>
        <v>115</v>
      </c>
      <c r="AR156" s="8">
        <f>III!$M25</f>
        <v>6</v>
      </c>
      <c r="AS156" s="8">
        <f>III!$N25</f>
        <v>0</v>
      </c>
      <c r="AT156" s="8">
        <f>III!$O25</f>
        <v>0</v>
      </c>
      <c r="AU156" s="26">
        <f>SUM(III!$R25:$V25)</f>
        <v>40</v>
      </c>
      <c r="AV156" s="23">
        <f>III!$Q25</f>
        <v>2</v>
      </c>
      <c r="AW156" s="8">
        <f>III!$W25</f>
        <v>240</v>
      </c>
      <c r="AX156" s="8">
        <f>III!$Y25</f>
        <v>12</v>
      </c>
      <c r="AY156" s="8">
        <f>III!$Z25</f>
        <v>0</v>
      </c>
      <c r="AZ156" s="34">
        <f>III!$AA25</f>
        <v>0</v>
      </c>
    </row>
    <row r="157" spans="1:52" ht="15.75" customHeight="1">
      <c r="A157" s="6" t="s">
        <v>94</v>
      </c>
      <c r="B157" s="48"/>
      <c r="C157" s="48"/>
      <c r="D157" s="48"/>
      <c r="E157" s="19">
        <f t="shared" si="9"/>
        <v>0</v>
      </c>
      <c r="F157" s="551">
        <f t="shared" si="9"/>
        <v>0</v>
      </c>
      <c r="G157" s="8">
        <f t="shared" si="10"/>
        <v>0</v>
      </c>
      <c r="H157" s="553">
        <f t="shared" si="10"/>
        <v>0</v>
      </c>
      <c r="I157" s="553"/>
      <c r="J157" s="8">
        <f t="shared" si="11"/>
        <v>160</v>
      </c>
      <c r="K157" s="555">
        <f t="shared" si="12"/>
        <v>4</v>
      </c>
      <c r="L157" s="553"/>
      <c r="M157" s="42">
        <f t="shared" si="13"/>
        <v>160</v>
      </c>
      <c r="N157" s="34">
        <f t="shared" si="13"/>
        <v>4</v>
      </c>
      <c r="O157" s="17">
        <f>SUM($F34:$J34)</f>
        <v>0</v>
      </c>
      <c r="P157" s="23">
        <f>$E34</f>
        <v>0</v>
      </c>
      <c r="Q157" s="4">
        <f>$K34</f>
        <v>0</v>
      </c>
      <c r="R157" s="4">
        <f>$M34</f>
        <v>0</v>
      </c>
      <c r="S157" s="4">
        <f>$N34</f>
        <v>0</v>
      </c>
      <c r="T157" s="4">
        <f>$O34</f>
        <v>0</v>
      </c>
      <c r="U157" s="4"/>
      <c r="V157" s="17">
        <f>SUM($R34:$V34)</f>
        <v>0</v>
      </c>
      <c r="W157" s="23">
        <f>$Q34</f>
        <v>0</v>
      </c>
      <c r="X157" s="31"/>
      <c r="Y157" s="4">
        <f>$W34</f>
        <v>0</v>
      </c>
      <c r="Z157" s="4">
        <f>$Y34</f>
        <v>0</v>
      </c>
      <c r="AA157" s="4">
        <f>$Z34</f>
        <v>80</v>
      </c>
      <c r="AB157" s="4">
        <f>$AA34</f>
        <v>2</v>
      </c>
      <c r="AC157" s="17"/>
      <c r="AD157" s="29"/>
      <c r="AE157" s="4"/>
      <c r="AF157" s="7"/>
      <c r="AG157" s="4"/>
      <c r="AH157" s="7"/>
      <c r="AI157" s="17"/>
      <c r="AJ157" s="29"/>
      <c r="AK157" s="8"/>
      <c r="AL157" s="8"/>
      <c r="AM157" s="8"/>
      <c r="AN157" s="8"/>
      <c r="AO157" s="17">
        <f>SUM(III!$F40:$J40)</f>
        <v>0</v>
      </c>
      <c r="AP157" s="29">
        <f>III!$E40</f>
        <v>0</v>
      </c>
      <c r="AQ157" s="8">
        <f>III!$K40</f>
        <v>0</v>
      </c>
      <c r="AR157" s="8">
        <f>III!$M40</f>
        <v>0</v>
      </c>
      <c r="AS157" s="8">
        <f>III!$N40</f>
        <v>0</v>
      </c>
      <c r="AT157" s="8">
        <f>III!$O40</f>
        <v>0</v>
      </c>
      <c r="AU157" s="17">
        <f>SUM(III!$R40:$V40)</f>
        <v>0</v>
      </c>
      <c r="AV157" s="29">
        <f>III!$Q40</f>
        <v>0</v>
      </c>
      <c r="AW157" s="8">
        <f>III!$W40</f>
        <v>0</v>
      </c>
      <c r="AX157" s="8">
        <f>III!$Y40</f>
        <v>0</v>
      </c>
      <c r="AY157" s="8">
        <f>III!$Z40</f>
        <v>80</v>
      </c>
      <c r="AZ157" s="34">
        <f>III!$AA40</f>
        <v>2</v>
      </c>
    </row>
    <row r="158" spans="1:52">
      <c r="A158" s="6" t="s">
        <v>95</v>
      </c>
      <c r="B158" s="48"/>
      <c r="C158" s="48"/>
      <c r="D158" s="48"/>
      <c r="E158" s="14">
        <f t="shared" si="9"/>
        <v>0</v>
      </c>
      <c r="F158" s="549">
        <f t="shared" si="9"/>
        <v>0</v>
      </c>
      <c r="G158" s="8">
        <f t="shared" si="10"/>
        <v>0</v>
      </c>
      <c r="H158" s="553">
        <f t="shared" si="10"/>
        <v>0</v>
      </c>
      <c r="I158" s="553"/>
      <c r="J158" s="8">
        <f t="shared" si="11"/>
        <v>1040</v>
      </c>
      <c r="K158" s="555">
        <f t="shared" si="12"/>
        <v>26</v>
      </c>
      <c r="L158" s="553"/>
      <c r="M158" s="42">
        <f t="shared" si="13"/>
        <v>1040</v>
      </c>
      <c r="N158" s="34">
        <f t="shared" si="13"/>
        <v>26</v>
      </c>
      <c r="O158" s="17">
        <f>SUM($F38:$J38)</f>
        <v>0</v>
      </c>
      <c r="P158" s="23">
        <f>$E38</f>
        <v>0</v>
      </c>
      <c r="Q158" s="4">
        <f>$K38</f>
        <v>0</v>
      </c>
      <c r="R158" s="4">
        <f>$M38</f>
        <v>0</v>
      </c>
      <c r="S158" s="4">
        <f>$N38</f>
        <v>0</v>
      </c>
      <c r="T158" s="4">
        <f>$O38</f>
        <v>0</v>
      </c>
      <c r="U158" s="4"/>
      <c r="V158" s="17">
        <f>SUM($R38:$V38)</f>
        <v>0</v>
      </c>
      <c r="W158" s="23">
        <f>$Q38</f>
        <v>0</v>
      </c>
      <c r="X158" s="31"/>
      <c r="Y158" s="4">
        <f>$W38</f>
        <v>0</v>
      </c>
      <c r="Z158" s="4">
        <f>$Y38</f>
        <v>0</v>
      </c>
      <c r="AA158" s="4">
        <f>$Z38</f>
        <v>80</v>
      </c>
      <c r="AB158" s="4">
        <f>$AA38</f>
        <v>2</v>
      </c>
      <c r="AC158" s="26">
        <f>SUM('II rok'!$F44:$J44)</f>
        <v>0</v>
      </c>
      <c r="AD158" s="23">
        <f>'II rok'!$E44</f>
        <v>0</v>
      </c>
      <c r="AE158" s="4">
        <f>'II rok'!$K44</f>
        <v>0</v>
      </c>
      <c r="AF158" s="7">
        <f>'II rok'!$M44</f>
        <v>0</v>
      </c>
      <c r="AG158" s="4">
        <f>'II rok'!$N44</f>
        <v>80</v>
      </c>
      <c r="AH158" s="7">
        <f>'II rok'!$O44</f>
        <v>2</v>
      </c>
      <c r="AI158" s="26">
        <f>SUM('II rok'!$R44:$V44)</f>
        <v>0</v>
      </c>
      <c r="AJ158" s="23">
        <f>'II rok'!$Q44</f>
        <v>0</v>
      </c>
      <c r="AK158" s="8">
        <f>'II rok'!$W44</f>
        <v>0</v>
      </c>
      <c r="AL158" s="8">
        <f>'II rok'!$Y44</f>
        <v>0</v>
      </c>
      <c r="AM158" s="8">
        <f>'II rok'!$Z44</f>
        <v>320</v>
      </c>
      <c r="AN158" s="8">
        <f>'II rok'!$AA44</f>
        <v>8</v>
      </c>
      <c r="AO158" s="26">
        <f>SUM(III!$F37:$J37)</f>
        <v>0</v>
      </c>
      <c r="AP158" s="23">
        <f>III!$E37</f>
        <v>0</v>
      </c>
      <c r="AQ158" s="8">
        <f>III!$K37</f>
        <v>0</v>
      </c>
      <c r="AR158" s="8">
        <f>III!$M37</f>
        <v>0</v>
      </c>
      <c r="AS158" s="8">
        <f>III!$N37</f>
        <v>240</v>
      </c>
      <c r="AT158" s="8">
        <f>III!$O37</f>
        <v>6</v>
      </c>
      <c r="AU158" s="26">
        <f>SUM(III!$R37:$V37)</f>
        <v>0</v>
      </c>
      <c r="AV158" s="23">
        <f>III!$Q37</f>
        <v>0</v>
      </c>
      <c r="AW158" s="8">
        <f>III!$W37</f>
        <v>0</v>
      </c>
      <c r="AX158" s="8">
        <f>III!$Y37</f>
        <v>0</v>
      </c>
      <c r="AY158" s="8">
        <f>III!$Z37</f>
        <v>320</v>
      </c>
      <c r="AZ158" s="34">
        <f>III!$AA37</f>
        <v>8</v>
      </c>
    </row>
    <row r="159" spans="1:52" ht="15.75" thickBot="1">
      <c r="A159" s="6" t="s">
        <v>53</v>
      </c>
      <c r="B159" s="51"/>
      <c r="C159" s="51"/>
      <c r="D159" s="51"/>
      <c r="E159" s="14">
        <f t="shared" si="9"/>
        <v>108</v>
      </c>
      <c r="F159" s="549">
        <f t="shared" si="9"/>
        <v>8</v>
      </c>
      <c r="G159" s="8">
        <f t="shared" si="10"/>
        <v>0</v>
      </c>
      <c r="H159" s="553">
        <f t="shared" si="10"/>
        <v>0</v>
      </c>
      <c r="I159" s="553"/>
      <c r="J159" s="8">
        <f t="shared" si="11"/>
        <v>0</v>
      </c>
      <c r="K159" s="555">
        <f t="shared" si="12"/>
        <v>0</v>
      </c>
      <c r="L159" s="553"/>
      <c r="M159" s="42">
        <f t="shared" si="13"/>
        <v>108</v>
      </c>
      <c r="N159" s="34">
        <f t="shared" si="13"/>
        <v>8</v>
      </c>
      <c r="O159" s="17">
        <f>SUM($F45:$J45)</f>
        <v>63</v>
      </c>
      <c r="P159" s="23">
        <f>$E45</f>
        <v>3</v>
      </c>
      <c r="Q159" s="4">
        <f>$K45</f>
        <v>0</v>
      </c>
      <c r="R159" s="4">
        <f>$M45</f>
        <v>0</v>
      </c>
      <c r="S159" s="4">
        <f>$N45</f>
        <v>0</v>
      </c>
      <c r="T159" s="4">
        <f>$O45</f>
        <v>0</v>
      </c>
      <c r="U159" s="4"/>
      <c r="V159" s="17">
        <f>SUM($R45:$V45)</f>
        <v>15</v>
      </c>
      <c r="W159" s="23">
        <f>$Q45</f>
        <v>0</v>
      </c>
      <c r="X159" s="31"/>
      <c r="Y159" s="4">
        <f>$W45</f>
        <v>0</v>
      </c>
      <c r="Z159" s="4">
        <f>$Y45</f>
        <v>0</v>
      </c>
      <c r="AA159" s="4">
        <f>$Z45</f>
        <v>0</v>
      </c>
      <c r="AB159" s="4">
        <f>$AA45</f>
        <v>0</v>
      </c>
      <c r="AC159" s="26">
        <f>SUM('II rok'!$F46:$J46)</f>
        <v>15</v>
      </c>
      <c r="AD159" s="23">
        <f>'II rok'!$E46</f>
        <v>0</v>
      </c>
      <c r="AE159" s="4">
        <f>'II rok'!$K46</f>
        <v>0</v>
      </c>
      <c r="AF159" s="7">
        <f>'II rok'!$M46</f>
        <v>0</v>
      </c>
      <c r="AG159" s="4">
        <f>'II rok'!$N46</f>
        <v>0</v>
      </c>
      <c r="AH159" s="7">
        <f>'II rok'!$O46</f>
        <v>0</v>
      </c>
      <c r="AI159" s="26">
        <f>SUM('II rok'!$R46:$V46)</f>
        <v>15</v>
      </c>
      <c r="AJ159" s="23">
        <f>'II rok'!$Q46</f>
        <v>0</v>
      </c>
      <c r="AK159" s="8">
        <f>'II rok'!$W46</f>
        <v>0</v>
      </c>
      <c r="AL159" s="8">
        <f>'II rok'!$Y46</f>
        <v>0</v>
      </c>
      <c r="AM159" s="8">
        <f>'II rok'!$Z46</f>
        <v>0</v>
      </c>
      <c r="AN159" s="8">
        <f>'II rok'!$AA46</f>
        <v>0</v>
      </c>
      <c r="AO159" s="26"/>
      <c r="AP159" s="23"/>
      <c r="AQ159" s="8"/>
      <c r="AR159" s="8"/>
      <c r="AS159" s="8"/>
      <c r="AT159" s="8"/>
      <c r="AU159" s="26">
        <f>SUM(III!$R42:$V42)</f>
        <v>0</v>
      </c>
      <c r="AV159" s="23">
        <f>III!$Q42</f>
        <v>5</v>
      </c>
      <c r="AW159" s="8">
        <f>III!$W42</f>
        <v>0</v>
      </c>
      <c r="AX159" s="8">
        <f>III!$Y42</f>
        <v>0</v>
      </c>
      <c r="AY159" s="8">
        <f>III!$Z42</f>
        <v>0</v>
      </c>
      <c r="AZ159" s="34">
        <f>III!$AA42</f>
        <v>0</v>
      </c>
    </row>
    <row r="160" spans="1:52" ht="15.75" thickBot="1">
      <c r="A160" s="20"/>
      <c r="B160" s="37"/>
      <c r="C160" s="37"/>
      <c r="D160" s="37"/>
      <c r="E160" s="24">
        <f t="shared" ref="E160:AZ160" si="14">SUM(E153:E159)</f>
        <v>2565</v>
      </c>
      <c r="F160" s="552">
        <f t="shared" si="14"/>
        <v>101</v>
      </c>
      <c r="G160" s="39">
        <f t="shared" si="14"/>
        <v>1051</v>
      </c>
      <c r="H160" s="554">
        <f t="shared" si="14"/>
        <v>55</v>
      </c>
      <c r="I160" s="554"/>
      <c r="J160" s="39">
        <f t="shared" si="14"/>
        <v>1200</v>
      </c>
      <c r="K160" s="556">
        <f t="shared" si="14"/>
        <v>30</v>
      </c>
      <c r="L160" s="554"/>
      <c r="M160" s="44">
        <f t="shared" si="14"/>
        <v>4816</v>
      </c>
      <c r="N160" s="40">
        <f t="shared" si="14"/>
        <v>186</v>
      </c>
      <c r="O160" s="24">
        <f t="shared" si="14"/>
        <v>900</v>
      </c>
      <c r="P160" s="25">
        <f t="shared" si="14"/>
        <v>36</v>
      </c>
      <c r="Q160" s="37">
        <f t="shared" si="14"/>
        <v>0</v>
      </c>
      <c r="R160" s="37">
        <f t="shared" si="14"/>
        <v>0</v>
      </c>
      <c r="S160" s="37">
        <f t="shared" si="14"/>
        <v>0</v>
      </c>
      <c r="T160" s="37">
        <f t="shared" si="14"/>
        <v>0</v>
      </c>
      <c r="U160" s="37"/>
      <c r="V160" s="24">
        <f t="shared" si="14"/>
        <v>300</v>
      </c>
      <c r="W160" s="25">
        <f>SUM(W153:W159)</f>
        <v>10</v>
      </c>
      <c r="X160" s="896"/>
      <c r="Y160" s="37">
        <f t="shared" si="14"/>
        <v>306</v>
      </c>
      <c r="Z160" s="37">
        <f t="shared" si="14"/>
        <v>16</v>
      </c>
      <c r="AA160" s="37">
        <f t="shared" si="14"/>
        <v>160</v>
      </c>
      <c r="AB160" s="37">
        <f t="shared" si="14"/>
        <v>4</v>
      </c>
      <c r="AC160" s="24">
        <f t="shared" si="14"/>
        <v>520</v>
      </c>
      <c r="AD160" s="25">
        <f t="shared" si="14"/>
        <v>18</v>
      </c>
      <c r="AE160" s="37">
        <f t="shared" si="14"/>
        <v>180</v>
      </c>
      <c r="AF160" s="38">
        <f t="shared" si="14"/>
        <v>10</v>
      </c>
      <c r="AG160" s="37">
        <f t="shared" si="14"/>
        <v>80</v>
      </c>
      <c r="AH160" s="38">
        <f t="shared" si="14"/>
        <v>2</v>
      </c>
      <c r="AI160" s="24">
        <f t="shared" si="14"/>
        <v>370</v>
      </c>
      <c r="AJ160" s="25">
        <f t="shared" si="14"/>
        <v>13</v>
      </c>
      <c r="AK160" s="39">
        <f t="shared" si="14"/>
        <v>170</v>
      </c>
      <c r="AL160" s="39">
        <f t="shared" si="14"/>
        <v>9</v>
      </c>
      <c r="AM160" s="39">
        <f t="shared" si="14"/>
        <v>320</v>
      </c>
      <c r="AN160" s="39">
        <f t="shared" si="14"/>
        <v>8</v>
      </c>
      <c r="AO160" s="24">
        <f t="shared" si="14"/>
        <v>420</v>
      </c>
      <c r="AP160" s="25">
        <f t="shared" si="14"/>
        <v>16</v>
      </c>
      <c r="AQ160" s="39">
        <f t="shared" si="14"/>
        <v>155</v>
      </c>
      <c r="AR160" s="39">
        <f t="shared" si="14"/>
        <v>8</v>
      </c>
      <c r="AS160" s="39">
        <f t="shared" si="14"/>
        <v>240</v>
      </c>
      <c r="AT160" s="39">
        <f t="shared" si="14"/>
        <v>6</v>
      </c>
      <c r="AU160" s="24">
        <f t="shared" si="14"/>
        <v>55</v>
      </c>
      <c r="AV160" s="25">
        <f t="shared" si="14"/>
        <v>8</v>
      </c>
      <c r="AW160" s="39">
        <f t="shared" si="14"/>
        <v>240</v>
      </c>
      <c r="AX160" s="39">
        <f t="shared" si="14"/>
        <v>12</v>
      </c>
      <c r="AY160" s="39">
        <f t="shared" si="14"/>
        <v>400</v>
      </c>
      <c r="AZ160" s="40">
        <f t="shared" si="14"/>
        <v>10</v>
      </c>
    </row>
    <row r="161" spans="1:52">
      <c r="A161" s="13"/>
      <c r="B161" s="3"/>
      <c r="C161" s="3"/>
      <c r="D161" s="3"/>
      <c r="E161" s="30"/>
      <c r="F161" s="30"/>
      <c r="G161" s="46"/>
      <c r="H161" s="46"/>
      <c r="I161" s="46"/>
      <c r="J161" s="46"/>
      <c r="K161" s="46"/>
      <c r="L161" s="46"/>
      <c r="M161" s="46"/>
      <c r="N161" s="41"/>
      <c r="O161" s="22" t="s">
        <v>109</v>
      </c>
      <c r="P161" s="30"/>
      <c r="Q161" s="3"/>
      <c r="R161" s="3"/>
      <c r="S161" s="3"/>
      <c r="T161" s="3"/>
      <c r="U161" s="3"/>
      <c r="V161" s="30"/>
      <c r="W161" s="30"/>
      <c r="X161" s="30"/>
      <c r="Y161" s="3"/>
      <c r="Z161" s="3"/>
      <c r="AA161" s="3"/>
      <c r="AB161" s="16"/>
      <c r="AC161" s="22" t="s">
        <v>111</v>
      </c>
      <c r="AD161" s="30"/>
      <c r="AE161" s="3"/>
      <c r="AF161" s="45"/>
      <c r="AG161" s="3"/>
      <c r="AH161" s="45"/>
      <c r="AI161" s="30"/>
      <c r="AJ161" s="30"/>
      <c r="AK161" s="46"/>
      <c r="AL161" s="46"/>
      <c r="AM161" s="46"/>
      <c r="AN161" s="41"/>
      <c r="AO161" s="22" t="s">
        <v>110</v>
      </c>
      <c r="AP161" s="30"/>
      <c r="AQ161" s="46"/>
      <c r="AR161" s="46"/>
      <c r="AS161" s="46"/>
      <c r="AT161" s="46"/>
      <c r="AU161" s="30"/>
      <c r="AV161" s="30"/>
      <c r="AW161" s="46"/>
      <c r="AX161" s="46"/>
      <c r="AY161" s="46"/>
      <c r="AZ161" s="41"/>
    </row>
    <row r="162" spans="1:52" ht="21.75" customHeight="1" thickBot="1">
      <c r="A162" s="11"/>
      <c r="B162" s="15" t="s">
        <v>108</v>
      </c>
      <c r="C162" s="15"/>
      <c r="D162" s="15"/>
      <c r="E162" s="35"/>
      <c r="F162" s="35"/>
      <c r="G162" s="35"/>
      <c r="H162" s="35"/>
      <c r="I162" s="35"/>
      <c r="J162" s="35"/>
      <c r="K162" s="35"/>
      <c r="L162" s="35"/>
      <c r="M162" s="35"/>
      <c r="N162" s="36"/>
      <c r="O162" s="11">
        <f>O160+V160</f>
        <v>1200</v>
      </c>
      <c r="P162" s="15">
        <f>P160+W160</f>
        <v>46</v>
      </c>
      <c r="Q162" s="15">
        <f>Q160+Y160</f>
        <v>306</v>
      </c>
      <c r="R162" s="15">
        <f>R160+Z160</f>
        <v>16</v>
      </c>
      <c r="S162" s="15">
        <f>S160+AA160</f>
        <v>160</v>
      </c>
      <c r="T162" s="15">
        <f>T160+AB160</f>
        <v>4</v>
      </c>
      <c r="U162" s="15"/>
      <c r="V162" s="47">
        <f>O162+Q162+S162</f>
        <v>1666</v>
      </c>
      <c r="W162" s="47">
        <f>P162+R162+T162</f>
        <v>66</v>
      </c>
      <c r="X162" s="47"/>
      <c r="Y162" s="15"/>
      <c r="Z162" s="15"/>
      <c r="AA162" s="15"/>
      <c r="AB162" s="12"/>
      <c r="AC162" s="11">
        <f t="shared" ref="AC162:AH162" si="15">AC160+AI160</f>
        <v>890</v>
      </c>
      <c r="AD162" s="15">
        <f t="shared" si="15"/>
        <v>31</v>
      </c>
      <c r="AE162" s="15">
        <f t="shared" si="15"/>
        <v>350</v>
      </c>
      <c r="AF162" s="15">
        <f t="shared" si="15"/>
        <v>19</v>
      </c>
      <c r="AG162" s="15">
        <f t="shared" si="15"/>
        <v>400</v>
      </c>
      <c r="AH162" s="15">
        <f t="shared" si="15"/>
        <v>10</v>
      </c>
      <c r="AI162" s="47">
        <f>AC162+AE162+AG162</f>
        <v>1640</v>
      </c>
      <c r="AJ162" s="47">
        <f>AD162+AF162+AH162</f>
        <v>60</v>
      </c>
      <c r="AK162" s="35"/>
      <c r="AL162" s="35"/>
      <c r="AM162" s="35"/>
      <c r="AN162" s="36"/>
      <c r="AO162" s="11">
        <f t="shared" ref="AO162:AT162" si="16">AO160+AU160</f>
        <v>475</v>
      </c>
      <c r="AP162" s="15">
        <f t="shared" si="16"/>
        <v>24</v>
      </c>
      <c r="AQ162" s="15">
        <f t="shared" si="16"/>
        <v>395</v>
      </c>
      <c r="AR162" s="15">
        <f t="shared" si="16"/>
        <v>20</v>
      </c>
      <c r="AS162" s="15">
        <f t="shared" si="16"/>
        <v>640</v>
      </c>
      <c r="AT162" s="15">
        <f t="shared" si="16"/>
        <v>16</v>
      </c>
      <c r="AU162" s="47">
        <f>AO162+AQ162+AS162</f>
        <v>1510</v>
      </c>
      <c r="AV162" s="47">
        <f>AP162+AR162+AT162</f>
        <v>60</v>
      </c>
      <c r="AW162" s="35"/>
      <c r="AX162" s="35"/>
      <c r="AY162" s="35"/>
      <c r="AZ162" s="36"/>
    </row>
    <row r="163" spans="1:52">
      <c r="B163" s="981"/>
      <c r="C163" s="4"/>
      <c r="D163" s="31"/>
      <c r="E163" s="9"/>
      <c r="F163" s="9"/>
      <c r="G163" s="9"/>
      <c r="H163" s="9"/>
      <c r="I163" s="9"/>
      <c r="J163" s="9"/>
      <c r="K163" s="9"/>
      <c r="L163" s="9"/>
      <c r="M163" s="31"/>
      <c r="W163" s="1"/>
      <c r="X163" s="1"/>
      <c r="Y163" s="1"/>
      <c r="Z163" s="1"/>
      <c r="AA163" s="1"/>
      <c r="AB163" s="1"/>
    </row>
    <row r="164" spans="1:52">
      <c r="B164" s="981"/>
      <c r="C164" s="4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W164" s="1"/>
      <c r="X164" s="1"/>
      <c r="Y164" s="1"/>
      <c r="Z164" s="1"/>
      <c r="AA164" s="1"/>
      <c r="AB164" s="1"/>
    </row>
    <row r="165" spans="1:52">
      <c r="B165" s="33"/>
      <c r="C165" s="4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W165" s="1"/>
      <c r="X165" s="1"/>
      <c r="Y165" s="1"/>
      <c r="Z165" s="1"/>
      <c r="AA165" s="1"/>
      <c r="AB165" s="1"/>
    </row>
    <row r="166" spans="1:52">
      <c r="B166" s="33"/>
      <c r="C166" s="4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W166" s="1"/>
      <c r="X166" s="1"/>
      <c r="Y166" s="1"/>
      <c r="Z166" s="1"/>
      <c r="AA166" s="1"/>
      <c r="AB166" s="1"/>
    </row>
    <row r="167" spans="1:52">
      <c r="B167" s="33"/>
      <c r="C167" s="4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W167" s="1"/>
      <c r="X167" s="1"/>
      <c r="Y167" s="1"/>
      <c r="Z167" s="1"/>
      <c r="AA167" s="1"/>
      <c r="AB167" s="1"/>
    </row>
    <row r="168" spans="1:52">
      <c r="B168" s="33"/>
      <c r="C168" s="4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W168" s="1"/>
      <c r="X168" s="1"/>
      <c r="Y168" s="1"/>
      <c r="Z168" s="1"/>
      <c r="AA168" s="1"/>
      <c r="AB168" s="1"/>
    </row>
    <row r="169" spans="1:52">
      <c r="B169" s="981"/>
      <c r="C169" s="4"/>
      <c r="D169" s="31"/>
      <c r="E169" s="9"/>
      <c r="F169" s="9"/>
      <c r="G169" s="9"/>
      <c r="H169" s="9"/>
      <c r="I169" s="9"/>
      <c r="J169" s="9"/>
      <c r="K169" s="9"/>
      <c r="L169" s="9"/>
      <c r="M169" s="31"/>
      <c r="W169" s="1"/>
      <c r="X169" s="1"/>
      <c r="Y169" s="1"/>
      <c r="Z169" s="1"/>
      <c r="AA169" s="1"/>
      <c r="AB169" s="1"/>
    </row>
    <row r="170" spans="1:52">
      <c r="B170" s="981"/>
      <c r="C170" s="4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W170" s="1"/>
      <c r="X170" s="1"/>
      <c r="Y170" s="1"/>
      <c r="Z170" s="1"/>
      <c r="AA170" s="1"/>
      <c r="AB170" s="1"/>
    </row>
    <row r="171" spans="1:52">
      <c r="B171" s="33"/>
      <c r="C171" s="4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W171" s="1"/>
      <c r="X171" s="1"/>
      <c r="Y171" s="1"/>
      <c r="Z171" s="1"/>
      <c r="AA171" s="1"/>
      <c r="AB171" s="1"/>
    </row>
    <row r="172" spans="1:52">
      <c r="B172" s="33"/>
      <c r="C172" s="4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W172" s="1"/>
      <c r="X172" s="1"/>
      <c r="Y172" s="1"/>
      <c r="Z172" s="1"/>
      <c r="AA172" s="1"/>
      <c r="AB172" s="1"/>
    </row>
    <row r="173" spans="1:52">
      <c r="B173" s="33"/>
      <c r="C173" s="4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W173" s="1"/>
      <c r="X173" s="1"/>
      <c r="Y173" s="1"/>
      <c r="Z173" s="1"/>
      <c r="AA173" s="1"/>
      <c r="AB173" s="1"/>
    </row>
    <row r="174" spans="1:52">
      <c r="B174" s="33"/>
      <c r="C174" s="4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W174" s="1"/>
      <c r="X174" s="1"/>
      <c r="Y174" s="1"/>
      <c r="Z174" s="1"/>
      <c r="AA174" s="1"/>
      <c r="AB174" s="1"/>
    </row>
    <row r="175" spans="1:52">
      <c r="B175" s="981"/>
      <c r="C175" s="4"/>
      <c r="D175" s="31"/>
      <c r="E175" s="31"/>
      <c r="F175" s="32"/>
      <c r="G175" s="31"/>
      <c r="H175" s="9"/>
      <c r="I175" s="9"/>
      <c r="J175" s="31"/>
      <c r="K175" s="31"/>
      <c r="L175" s="31"/>
      <c r="M175" s="31"/>
    </row>
    <row r="176" spans="1:52">
      <c r="A176" s="1"/>
      <c r="B176" s="981"/>
      <c r="C176" s="4"/>
      <c r="D176" s="31"/>
      <c r="E176" s="31"/>
      <c r="F176" s="32"/>
      <c r="G176" s="31"/>
      <c r="H176" s="9"/>
      <c r="I176" s="9"/>
      <c r="J176" s="31"/>
      <c r="K176" s="31"/>
      <c r="L176" s="31"/>
      <c r="M176" s="3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33"/>
      <c r="C177" s="4"/>
      <c r="D177" s="31"/>
      <c r="E177" s="31"/>
      <c r="F177" s="32"/>
      <c r="G177" s="31"/>
      <c r="H177" s="9"/>
      <c r="I177" s="9"/>
      <c r="J177" s="31"/>
      <c r="K177" s="31"/>
      <c r="L177" s="31"/>
      <c r="M177" s="3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33"/>
      <c r="C178" s="4"/>
      <c r="D178" s="31"/>
      <c r="E178" s="31"/>
      <c r="F178" s="32"/>
      <c r="G178" s="31"/>
      <c r="H178" s="9"/>
      <c r="I178" s="9"/>
      <c r="J178" s="31"/>
      <c r="K178" s="31"/>
      <c r="L178" s="31"/>
      <c r="M178" s="3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33"/>
      <c r="C179" s="4"/>
      <c r="D179" s="31"/>
      <c r="E179" s="31"/>
      <c r="F179" s="32"/>
      <c r="G179" s="31"/>
      <c r="H179" s="9"/>
      <c r="I179" s="9"/>
      <c r="J179" s="31"/>
      <c r="K179" s="31"/>
      <c r="L179" s="31"/>
      <c r="M179" s="3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33"/>
      <c r="C180" s="4"/>
      <c r="D180" s="31"/>
      <c r="E180" s="31"/>
      <c r="F180" s="32"/>
      <c r="G180" s="31"/>
      <c r="H180" s="9"/>
      <c r="I180" s="9"/>
      <c r="J180" s="31"/>
      <c r="K180" s="31"/>
      <c r="L180" s="31"/>
      <c r="M180" s="3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981"/>
      <c r="C181" s="4"/>
      <c r="D181" s="31"/>
      <c r="E181" s="31"/>
      <c r="F181" s="32"/>
      <c r="G181" s="31"/>
      <c r="H181" s="9"/>
      <c r="I181" s="9"/>
      <c r="J181" s="31"/>
      <c r="K181" s="31"/>
      <c r="L181" s="31"/>
      <c r="M181" s="3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981"/>
      <c r="C182" s="4"/>
      <c r="D182" s="31"/>
      <c r="E182" s="31"/>
      <c r="F182" s="32"/>
      <c r="G182" s="31"/>
      <c r="H182" s="9"/>
      <c r="I182" s="9"/>
      <c r="J182" s="31"/>
      <c r="K182" s="31"/>
      <c r="L182" s="31"/>
      <c r="M182" s="3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33"/>
      <c r="C183" s="4"/>
      <c r="D183" s="31"/>
      <c r="E183" s="31"/>
      <c r="F183" s="32"/>
      <c r="G183" s="31"/>
      <c r="H183" s="9"/>
      <c r="I183" s="9"/>
      <c r="J183" s="31"/>
      <c r="K183" s="31"/>
      <c r="L183" s="31"/>
      <c r="M183" s="3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33"/>
      <c r="C184" s="4"/>
      <c r="D184" s="31"/>
      <c r="E184" s="31"/>
      <c r="F184" s="32"/>
      <c r="G184" s="31"/>
      <c r="H184" s="9"/>
      <c r="I184" s="9"/>
      <c r="J184" s="31"/>
      <c r="K184" s="31"/>
      <c r="L184" s="31"/>
      <c r="M184" s="3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33"/>
      <c r="C185" s="4"/>
      <c r="D185" s="31"/>
      <c r="E185" s="31"/>
      <c r="F185" s="32"/>
      <c r="G185" s="31"/>
      <c r="H185" s="9"/>
      <c r="I185" s="9"/>
      <c r="J185" s="31"/>
      <c r="K185" s="31"/>
      <c r="L185" s="31"/>
      <c r="M185" s="3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33"/>
      <c r="C186" s="4"/>
      <c r="D186" s="31"/>
      <c r="E186" s="31"/>
      <c r="F186" s="32"/>
      <c r="G186" s="31"/>
      <c r="H186" s="9"/>
      <c r="I186" s="9"/>
      <c r="J186" s="31"/>
      <c r="K186" s="31"/>
      <c r="L186" s="31"/>
      <c r="M186" s="3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981"/>
      <c r="C187" s="4"/>
      <c r="D187" s="31"/>
      <c r="E187" s="31"/>
      <c r="F187" s="32"/>
      <c r="G187" s="31"/>
      <c r="H187" s="9"/>
      <c r="I187" s="9"/>
      <c r="J187" s="31"/>
      <c r="K187" s="31"/>
      <c r="L187" s="31"/>
      <c r="M187" s="3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981"/>
      <c r="C188" s="4"/>
      <c r="D188" s="31"/>
      <c r="E188" s="31"/>
      <c r="F188" s="32"/>
      <c r="G188" s="31"/>
      <c r="H188" s="9"/>
      <c r="I188" s="9"/>
      <c r="J188" s="31"/>
      <c r="K188" s="31"/>
      <c r="L188" s="31"/>
      <c r="M188" s="3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33"/>
      <c r="C189" s="4"/>
      <c r="D189" s="31"/>
      <c r="E189" s="31"/>
      <c r="F189" s="32"/>
      <c r="G189" s="31"/>
      <c r="H189" s="9"/>
      <c r="I189" s="9"/>
      <c r="J189" s="31"/>
      <c r="K189" s="31"/>
      <c r="L189" s="31"/>
      <c r="M189" s="3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33"/>
      <c r="C190" s="4"/>
      <c r="D190" s="31"/>
      <c r="E190" s="31"/>
      <c r="F190" s="32"/>
      <c r="G190" s="31"/>
      <c r="H190" s="9"/>
      <c r="I190" s="9"/>
      <c r="J190" s="31"/>
      <c r="K190" s="31"/>
      <c r="L190" s="31"/>
      <c r="M190" s="3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33"/>
      <c r="C191" s="4"/>
      <c r="D191" s="31"/>
      <c r="E191" s="31"/>
      <c r="F191" s="32"/>
      <c r="G191" s="31"/>
      <c r="H191" s="9"/>
      <c r="I191" s="9"/>
      <c r="J191" s="31"/>
      <c r="K191" s="31"/>
      <c r="L191" s="31"/>
      <c r="M191" s="3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33"/>
      <c r="C192" s="4"/>
      <c r="D192" s="31"/>
      <c r="E192" s="31"/>
      <c r="F192" s="32"/>
      <c r="G192" s="31"/>
      <c r="H192" s="9"/>
      <c r="I192" s="9"/>
      <c r="J192" s="31"/>
      <c r="K192" s="31"/>
      <c r="L192" s="31"/>
      <c r="M192" s="3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981"/>
      <c r="C193" s="4"/>
      <c r="D193" s="31"/>
      <c r="E193" s="31"/>
      <c r="F193" s="32"/>
      <c r="G193" s="31"/>
      <c r="H193" s="9"/>
      <c r="I193" s="9"/>
      <c r="J193" s="31"/>
      <c r="K193" s="31"/>
      <c r="L193" s="31"/>
      <c r="M193" s="3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981"/>
      <c r="C194" s="4"/>
      <c r="D194" s="31"/>
      <c r="E194" s="31"/>
      <c r="F194" s="32"/>
      <c r="G194" s="31"/>
      <c r="H194" s="9"/>
      <c r="I194" s="9"/>
      <c r="J194" s="31"/>
      <c r="K194" s="31"/>
      <c r="L194" s="31"/>
      <c r="M194" s="3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33"/>
      <c r="C195" s="4"/>
      <c r="D195" s="31"/>
      <c r="E195" s="31"/>
      <c r="F195" s="32"/>
      <c r="G195" s="31"/>
      <c r="H195" s="9"/>
      <c r="I195" s="9"/>
      <c r="J195" s="31"/>
      <c r="K195" s="31"/>
      <c r="L195" s="31"/>
      <c r="M195" s="3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33"/>
      <c r="C196" s="4"/>
      <c r="D196" s="31"/>
      <c r="E196" s="31"/>
      <c r="F196" s="32"/>
      <c r="G196" s="31"/>
      <c r="H196" s="9"/>
      <c r="I196" s="9"/>
      <c r="J196" s="31"/>
      <c r="K196" s="31"/>
      <c r="L196" s="31"/>
      <c r="M196" s="3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33"/>
      <c r="C197" s="4"/>
      <c r="D197" s="31"/>
      <c r="E197" s="31"/>
      <c r="F197" s="32"/>
      <c r="G197" s="31"/>
      <c r="H197" s="9"/>
      <c r="I197" s="9"/>
      <c r="J197" s="31"/>
      <c r="K197" s="31"/>
      <c r="L197" s="31"/>
      <c r="M197" s="3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33"/>
      <c r="C198" s="4"/>
      <c r="D198" s="31"/>
      <c r="E198" s="31"/>
      <c r="F198" s="32"/>
      <c r="G198" s="31"/>
      <c r="H198" s="9"/>
      <c r="I198" s="9"/>
      <c r="J198" s="31"/>
      <c r="K198" s="31"/>
      <c r="L198" s="31"/>
      <c r="M198" s="3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981"/>
      <c r="C199" s="4"/>
      <c r="D199" s="4"/>
      <c r="E199" s="4"/>
      <c r="F199" s="2"/>
      <c r="G199" s="4"/>
      <c r="H199" s="10"/>
      <c r="I199" s="10"/>
      <c r="J199" s="4"/>
      <c r="K199" s="4"/>
      <c r="L199" s="4"/>
      <c r="M199" s="3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981"/>
      <c r="C200" s="4"/>
      <c r="D200" s="4"/>
      <c r="E200" s="4"/>
      <c r="F200" s="2"/>
      <c r="G200" s="4"/>
      <c r="H200" s="10"/>
      <c r="I200" s="10"/>
      <c r="J200" s="4"/>
      <c r="K200" s="4"/>
      <c r="L200" s="4"/>
      <c r="M200" s="3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</sheetData>
  <mergeCells count="74">
    <mergeCell ref="AB46:AB48"/>
    <mergeCell ref="AC151:AH151"/>
    <mergeCell ref="M151:N151"/>
    <mergeCell ref="B40:C40"/>
    <mergeCell ref="B43:C43"/>
    <mergeCell ref="Q47:Q48"/>
    <mergeCell ref="A46:C48"/>
    <mergeCell ref="F47:P48"/>
    <mergeCell ref="O151:T151"/>
    <mergeCell ref="D46:D48"/>
    <mergeCell ref="A38:C38"/>
    <mergeCell ref="A45:C45"/>
    <mergeCell ref="B41:C41"/>
    <mergeCell ref="A39:D39"/>
    <mergeCell ref="B8:C8"/>
    <mergeCell ref="B9:C9"/>
    <mergeCell ref="B10:C10"/>
    <mergeCell ref="B13:C13"/>
    <mergeCell ref="B44:C44"/>
    <mergeCell ref="B33:C33"/>
    <mergeCell ref="A32:E32"/>
    <mergeCell ref="B42:C42"/>
    <mergeCell ref="B20:C20"/>
    <mergeCell ref="A35:AB36"/>
    <mergeCell ref="B24:C24"/>
    <mergeCell ref="T39:V39"/>
    <mergeCell ref="F32:AB32"/>
    <mergeCell ref="Q5:AA5"/>
    <mergeCell ref="P5:P6"/>
    <mergeCell ref="E5:O5"/>
    <mergeCell ref="F7:AB7"/>
    <mergeCell ref="A1:B3"/>
    <mergeCell ref="B193:B194"/>
    <mergeCell ref="B199:B200"/>
    <mergeCell ref="AO151:AT151"/>
    <mergeCell ref="B187:B188"/>
    <mergeCell ref="B175:B176"/>
    <mergeCell ref="B181:B182"/>
    <mergeCell ref="B163:B164"/>
    <mergeCell ref="B169:B170"/>
    <mergeCell ref="AI151:AN151"/>
    <mergeCell ref="V151:AB151"/>
    <mergeCell ref="AU151:AZ151"/>
    <mergeCell ref="E151:K151"/>
    <mergeCell ref="A4:C6"/>
    <mergeCell ref="AA22:AB22"/>
    <mergeCell ref="R47:AA48"/>
    <mergeCell ref="B25:C25"/>
    <mergeCell ref="A22:E22"/>
    <mergeCell ref="A31:C31"/>
    <mergeCell ref="B19:C19"/>
    <mergeCell ref="A34:C34"/>
    <mergeCell ref="B18:C18"/>
    <mergeCell ref="A14:C14"/>
    <mergeCell ref="A21:C21"/>
    <mergeCell ref="A15:E15"/>
    <mergeCell ref="B16:C16"/>
    <mergeCell ref="E47:E48"/>
    <mergeCell ref="C1:AB1"/>
    <mergeCell ref="V2:AB2"/>
    <mergeCell ref="A27:AB29"/>
    <mergeCell ref="A26:C26"/>
    <mergeCell ref="A49:AB49"/>
    <mergeCell ref="A7:E7"/>
    <mergeCell ref="B11:C11"/>
    <mergeCell ref="B12:C12"/>
    <mergeCell ref="B23:C23"/>
    <mergeCell ref="B17:C17"/>
    <mergeCell ref="AB5:AB6"/>
    <mergeCell ref="F15:AB15"/>
    <mergeCell ref="J3:K3"/>
    <mergeCell ref="S3:AB3"/>
    <mergeCell ref="D4:D6"/>
    <mergeCell ref="F4:AB4"/>
  </mergeCells>
  <pageMargins left="0.23622047244094491" right="3.937007874015748E-2" top="0" bottom="0" header="0" footer="0"/>
  <pageSetup paperSize="9" scale="50" fitToHeight="0" orientation="landscape" r:id="rId1"/>
  <rowBreaks count="2" manualBreakCount="2">
    <brk id="49" max="27" man="1"/>
    <brk id="99" max="27" man="1"/>
  </rowBreaks>
  <ignoredErrors>
    <ignoredError sqref="D8:D13 D16:D18 D30 D40:D41 D25 D23 D19:D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"/>
  <sheetViews>
    <sheetView topLeftCell="A7" zoomScale="65" zoomScaleNormal="65" workbookViewId="0">
      <selection activeCell="A38" sqref="A38:AB38"/>
    </sheetView>
  </sheetViews>
  <sheetFormatPr defaultRowHeight="15"/>
  <cols>
    <col min="3" max="3" width="20" customWidth="1"/>
  </cols>
  <sheetData>
    <row r="1" spans="1:28" s="53" customFormat="1" ht="13.5" customHeight="1">
      <c r="A1" s="1140" t="s">
        <v>119</v>
      </c>
      <c r="B1" s="1140"/>
      <c r="C1" s="1148" t="s">
        <v>66</v>
      </c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</row>
    <row r="2" spans="1:28" s="53" customFormat="1" ht="24" customHeight="1">
      <c r="A2" s="1140"/>
      <c r="B2" s="1140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  <c r="O2" s="1148"/>
      <c r="P2" s="1148"/>
      <c r="Q2" s="1148"/>
      <c r="R2" s="1148"/>
      <c r="S2" s="1148"/>
      <c r="T2" s="1148"/>
      <c r="U2" s="1148"/>
      <c r="V2" s="1148"/>
      <c r="W2" s="1148"/>
      <c r="X2" s="1148"/>
      <c r="Y2" s="1148"/>
      <c r="Z2" s="1148"/>
      <c r="AA2" s="1148"/>
      <c r="AB2" s="1148"/>
    </row>
    <row r="3" spans="1:28" s="53" customFormat="1" ht="24.75" customHeight="1" thickBot="1">
      <c r="A3" s="1141"/>
      <c r="B3" s="1141"/>
      <c r="C3" s="55"/>
      <c r="D3" s="55"/>
      <c r="E3" s="56"/>
      <c r="F3" s="56"/>
      <c r="G3" s="56"/>
      <c r="H3" s="56"/>
      <c r="I3" s="56"/>
      <c r="J3" s="957"/>
      <c r="K3" s="957"/>
      <c r="L3" s="859"/>
      <c r="M3" s="56"/>
      <c r="N3" s="56"/>
      <c r="O3" s="56"/>
      <c r="P3" s="57"/>
      <c r="Q3" s="56"/>
      <c r="R3" s="56"/>
      <c r="S3" s="1011" t="s">
        <v>64</v>
      </c>
      <c r="T3" s="1011"/>
      <c r="U3" s="1011"/>
      <c r="V3" s="1011"/>
      <c r="W3" s="1011"/>
      <c r="X3" s="1011"/>
      <c r="Y3" s="1011"/>
      <c r="Z3" s="1011"/>
      <c r="AA3" s="1011"/>
      <c r="AB3" s="1011"/>
    </row>
    <row r="4" spans="1:28" s="53" customFormat="1" ht="17.25" customHeight="1" thickBot="1">
      <c r="A4" s="966" t="s">
        <v>0</v>
      </c>
      <c r="B4" s="967"/>
      <c r="C4" s="968"/>
      <c r="D4" s="1012" t="s">
        <v>1</v>
      </c>
      <c r="E4" s="58"/>
      <c r="F4" s="1015" t="s">
        <v>2</v>
      </c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V4" s="1015"/>
      <c r="W4" s="1015"/>
      <c r="X4" s="1015"/>
      <c r="Y4" s="1015"/>
      <c r="Z4" s="1015"/>
      <c r="AA4" s="1015"/>
      <c r="AB4" s="1016"/>
    </row>
    <row r="5" spans="1:28" s="53" customFormat="1" ht="16.5" customHeight="1" thickBot="1">
      <c r="A5" s="969"/>
      <c r="B5" s="970"/>
      <c r="C5" s="971"/>
      <c r="D5" s="1013"/>
      <c r="E5" s="966" t="s">
        <v>40</v>
      </c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8"/>
      <c r="Q5" s="967" t="s">
        <v>41</v>
      </c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1009" t="s">
        <v>12</v>
      </c>
    </row>
    <row r="6" spans="1:28" s="53" customFormat="1" ht="21.75" thickBot="1">
      <c r="A6" s="972"/>
      <c r="B6" s="973"/>
      <c r="C6" s="974"/>
      <c r="D6" s="1138"/>
      <c r="E6" s="92" t="s">
        <v>6</v>
      </c>
      <c r="F6" s="93" t="s">
        <v>7</v>
      </c>
      <c r="G6" s="93" t="s">
        <v>8</v>
      </c>
      <c r="H6" s="93" t="s">
        <v>126</v>
      </c>
      <c r="I6" s="93" t="s">
        <v>30</v>
      </c>
      <c r="J6" s="94" t="s">
        <v>9</v>
      </c>
      <c r="K6" s="95" t="s">
        <v>10</v>
      </c>
      <c r="L6" s="902" t="s">
        <v>125</v>
      </c>
      <c r="M6" s="96" t="s">
        <v>6</v>
      </c>
      <c r="N6" s="97" t="s">
        <v>93</v>
      </c>
      <c r="O6" s="98" t="s">
        <v>6</v>
      </c>
      <c r="P6" s="99" t="s">
        <v>12</v>
      </c>
      <c r="Q6" s="92" t="s">
        <v>6</v>
      </c>
      <c r="R6" s="100" t="s">
        <v>7</v>
      </c>
      <c r="S6" s="100" t="s">
        <v>8</v>
      </c>
      <c r="T6" s="100" t="s">
        <v>127</v>
      </c>
      <c r="U6" s="100" t="s">
        <v>30</v>
      </c>
      <c r="V6" s="101" t="s">
        <v>9</v>
      </c>
      <c r="W6" s="95" t="s">
        <v>10</v>
      </c>
      <c r="X6" s="902" t="s">
        <v>125</v>
      </c>
      <c r="Y6" s="96" t="s">
        <v>6</v>
      </c>
      <c r="Z6" s="97" t="s">
        <v>11</v>
      </c>
      <c r="AA6" s="98" t="s">
        <v>6</v>
      </c>
      <c r="AB6" s="1010"/>
    </row>
    <row r="7" spans="1:28" s="53" customFormat="1" ht="15.75" thickBot="1">
      <c r="A7" s="1135" t="s">
        <v>55</v>
      </c>
      <c r="B7" s="1136"/>
      <c r="C7" s="1136"/>
      <c r="D7" s="1136"/>
      <c r="E7" s="1136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3"/>
      <c r="U7" s="1133"/>
      <c r="V7" s="1133"/>
      <c r="W7" s="1133"/>
      <c r="X7" s="1133"/>
      <c r="Y7" s="1133"/>
      <c r="Z7" s="1133"/>
      <c r="AA7" s="1133"/>
      <c r="AB7" s="1134"/>
    </row>
    <row r="8" spans="1:28" s="53" customFormat="1" ht="15.75" customHeight="1">
      <c r="A8" s="174"/>
      <c r="B8" s="1139" t="s">
        <v>39</v>
      </c>
      <c r="C8" s="1139"/>
      <c r="D8" s="175">
        <f>SUM(F8:J8,R8:V8)</f>
        <v>60</v>
      </c>
      <c r="E8" s="687">
        <v>2</v>
      </c>
      <c r="F8" s="177">
        <v>30</v>
      </c>
      <c r="G8" s="178">
        <v>15</v>
      </c>
      <c r="H8" s="178"/>
      <c r="I8" s="177">
        <v>15</v>
      </c>
      <c r="J8" s="179"/>
      <c r="K8" s="180"/>
      <c r="L8" s="903"/>
      <c r="M8" s="181"/>
      <c r="N8" s="182"/>
      <c r="O8" s="183"/>
      <c r="P8" s="184" t="s">
        <v>33</v>
      </c>
      <c r="Q8" s="176"/>
      <c r="R8" s="177"/>
      <c r="S8" s="185"/>
      <c r="T8" s="185"/>
      <c r="U8" s="186"/>
      <c r="V8" s="187"/>
      <c r="W8" s="188"/>
      <c r="X8" s="228"/>
      <c r="Y8" s="189"/>
      <c r="Z8" s="190"/>
      <c r="AA8" s="189"/>
      <c r="AB8" s="191"/>
    </row>
    <row r="9" spans="1:28" s="53" customFormat="1" ht="15.75" customHeight="1" thickBot="1">
      <c r="A9" s="192"/>
      <c r="B9" s="1137" t="s">
        <v>26</v>
      </c>
      <c r="C9" s="1137"/>
      <c r="D9" s="193">
        <f>SUM(F9:J9,R9:V9)</f>
        <v>30</v>
      </c>
      <c r="E9" s="201"/>
      <c r="F9" s="194"/>
      <c r="G9" s="194"/>
      <c r="H9" s="194"/>
      <c r="I9" s="194"/>
      <c r="J9" s="195"/>
      <c r="K9" s="196"/>
      <c r="L9" s="904"/>
      <c r="M9" s="197"/>
      <c r="N9" s="198"/>
      <c r="O9" s="199"/>
      <c r="Q9" s="201">
        <v>1</v>
      </c>
      <c r="R9" s="194">
        <v>15</v>
      </c>
      <c r="S9" s="194"/>
      <c r="T9" s="194"/>
      <c r="U9" s="194">
        <v>15</v>
      </c>
      <c r="V9" s="195"/>
      <c r="W9" s="196"/>
      <c r="X9" s="904"/>
      <c r="Y9" s="197"/>
      <c r="Z9" s="198"/>
      <c r="AA9" s="197"/>
      <c r="AB9" s="200" t="s">
        <v>34</v>
      </c>
    </row>
    <row r="10" spans="1:28" s="114" customFormat="1" ht="16.5" thickBot="1">
      <c r="A10" s="986" t="s">
        <v>56</v>
      </c>
      <c r="B10" s="991"/>
      <c r="C10" s="992"/>
      <c r="D10" s="102">
        <f>SUM(D8:D9)</f>
        <v>90</v>
      </c>
      <c r="E10" s="108">
        <f>SUM(E8:E9)</f>
        <v>2</v>
      </c>
      <c r="F10" s="103">
        <f>SUM(F8:F9)</f>
        <v>30</v>
      </c>
      <c r="G10" s="104">
        <f>SUM(G8:G9)</f>
        <v>15</v>
      </c>
      <c r="H10" s="104"/>
      <c r="I10" s="104">
        <f>SUM(I8:I9)</f>
        <v>15</v>
      </c>
      <c r="J10" s="105">
        <f>SUM(J8:J9)</f>
        <v>0</v>
      </c>
      <c r="K10" s="106">
        <f>SUM(K8:K9)</f>
        <v>0</v>
      </c>
      <c r="L10" s="625"/>
      <c r="M10" s="107">
        <f>SUM(M8:M9)</f>
        <v>0</v>
      </c>
      <c r="N10" s="105">
        <f>SUM(N8:N9)</f>
        <v>0</v>
      </c>
      <c r="O10" s="108">
        <f>SUM(O8:O9)</f>
        <v>0</v>
      </c>
      <c r="P10" s="109"/>
      <c r="Q10" s="108">
        <f>SUM(Q8:Q9)</f>
        <v>1</v>
      </c>
      <c r="R10" s="110">
        <f>SUM(R8:R9)</f>
        <v>15</v>
      </c>
      <c r="S10" s="111">
        <f>SUM(S8:S9)</f>
        <v>0</v>
      </c>
      <c r="T10" s="111"/>
      <c r="U10" s="111">
        <f>SUM(U8:U9)</f>
        <v>15</v>
      </c>
      <c r="V10" s="112">
        <f>SUM(V8:V9)</f>
        <v>0</v>
      </c>
      <c r="W10" s="113">
        <f>SUM(W8:W9)</f>
        <v>0</v>
      </c>
      <c r="X10" s="862"/>
      <c r="Y10" s="546">
        <f>SUM(Y8:Y9)</f>
        <v>0</v>
      </c>
      <c r="Z10" s="108">
        <f>SUM(Z8:Z9)</f>
        <v>0</v>
      </c>
      <c r="AA10" s="546">
        <f>SUM(AA8:AA9)</f>
        <v>0</v>
      </c>
      <c r="AB10" s="113"/>
    </row>
    <row r="11" spans="1:28" s="53" customFormat="1" ht="16.5" thickBot="1">
      <c r="A11" s="984" t="s">
        <v>27</v>
      </c>
      <c r="B11" s="985"/>
      <c r="C11" s="985"/>
      <c r="D11" s="985"/>
      <c r="E11" s="593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6"/>
    </row>
    <row r="12" spans="1:28" s="53" customFormat="1" ht="15.75" customHeight="1">
      <c r="A12" s="202"/>
      <c r="B12" s="1025" t="s">
        <v>22</v>
      </c>
      <c r="C12" s="1026"/>
      <c r="D12" s="203">
        <f>SUM(F12:J12,R12:V12)</f>
        <v>30</v>
      </c>
      <c r="E12" s="575">
        <v>1</v>
      </c>
      <c r="F12" s="205">
        <v>10</v>
      </c>
      <c r="G12" s="206">
        <v>5</v>
      </c>
      <c r="H12" s="206"/>
      <c r="I12" s="177">
        <v>15</v>
      </c>
      <c r="J12" s="179"/>
      <c r="K12" s="188"/>
      <c r="L12" s="228"/>
      <c r="M12" s="207"/>
      <c r="N12" s="208"/>
      <c r="O12" s="115"/>
      <c r="P12" s="116" t="s">
        <v>34</v>
      </c>
      <c r="Q12" s="687"/>
      <c r="R12" s="178"/>
      <c r="S12" s="185"/>
      <c r="T12" s="185"/>
      <c r="U12" s="209"/>
      <c r="V12" s="210"/>
      <c r="W12" s="188"/>
      <c r="X12" s="228"/>
      <c r="Y12" s="189"/>
      <c r="Z12" s="190"/>
      <c r="AA12" s="189"/>
      <c r="AB12" s="211"/>
    </row>
    <row r="13" spans="1:28" s="53" customFormat="1" ht="15.75" customHeight="1">
      <c r="A13" s="212"/>
      <c r="B13" s="993" t="s">
        <v>17</v>
      </c>
      <c r="C13" s="994"/>
      <c r="D13" s="203">
        <f>SUM(F13:J13,R13:V13)</f>
        <v>70</v>
      </c>
      <c r="E13" s="575">
        <v>1</v>
      </c>
      <c r="F13" s="366">
        <v>25</v>
      </c>
      <c r="G13" s="236"/>
      <c r="H13" s="901"/>
      <c r="I13" s="367">
        <v>10</v>
      </c>
      <c r="J13" s="368"/>
      <c r="K13" s="234"/>
      <c r="L13" s="239"/>
      <c r="M13" s="235"/>
      <c r="N13" s="391"/>
      <c r="O13" s="76"/>
      <c r="P13" s="78" t="s">
        <v>34</v>
      </c>
      <c r="Q13" s="575">
        <v>1</v>
      </c>
      <c r="R13" s="369">
        <v>25</v>
      </c>
      <c r="S13" s="236"/>
      <c r="T13" s="890"/>
      <c r="U13" s="370">
        <v>10</v>
      </c>
      <c r="V13" s="232"/>
      <c r="W13" s="234"/>
      <c r="X13" s="239"/>
      <c r="Y13" s="240"/>
      <c r="Z13" s="241"/>
      <c r="AA13" s="371"/>
      <c r="AB13" s="242" t="s">
        <v>34</v>
      </c>
    </row>
    <row r="14" spans="1:28" s="53" customFormat="1" ht="15.75" customHeight="1" thickBot="1">
      <c r="A14" s="212"/>
      <c r="B14" s="1146" t="s">
        <v>13</v>
      </c>
      <c r="C14" s="1147"/>
      <c r="D14" s="213">
        <f>SUM(F14:J14,R14:V14)</f>
        <v>60</v>
      </c>
      <c r="E14" s="493">
        <v>1</v>
      </c>
      <c r="F14" s="439"/>
      <c r="G14" s="440">
        <v>30</v>
      </c>
      <c r="H14" s="440"/>
      <c r="I14" s="440"/>
      <c r="J14" s="838"/>
      <c r="K14" s="475"/>
      <c r="L14" s="905"/>
      <c r="M14" s="839"/>
      <c r="N14" s="476"/>
      <c r="O14" s="840"/>
      <c r="P14" s="837" t="s">
        <v>34</v>
      </c>
      <c r="Q14" s="841">
        <v>1</v>
      </c>
      <c r="R14" s="220"/>
      <c r="S14" s="220">
        <v>30</v>
      </c>
      <c r="T14" s="220"/>
      <c r="U14" s="220"/>
      <c r="V14" s="842"/>
      <c r="W14" s="475"/>
      <c r="X14" s="905"/>
      <c r="Y14" s="839"/>
      <c r="Z14" s="218"/>
      <c r="AA14" s="217"/>
      <c r="AB14" s="223" t="s">
        <v>59</v>
      </c>
    </row>
    <row r="15" spans="1:28" s="121" customFormat="1" ht="16.5" customHeight="1" thickBot="1">
      <c r="A15" s="998" t="s">
        <v>56</v>
      </c>
      <c r="B15" s="999"/>
      <c r="C15" s="1124"/>
      <c r="D15" s="118">
        <f>SUM(D12:D14)</f>
        <v>160</v>
      </c>
      <c r="E15" s="108">
        <f>SUM(E12:E14)</f>
        <v>3</v>
      </c>
      <c r="F15" s="110">
        <f>SUM(F12:F14)</f>
        <v>35</v>
      </c>
      <c r="G15" s="111">
        <f>SUM(G12:G14)</f>
        <v>35</v>
      </c>
      <c r="H15" s="111"/>
      <c r="I15" s="111">
        <f>SUM(I12:I14)</f>
        <v>25</v>
      </c>
      <c r="J15" s="118">
        <f>SUM(J12:J14)</f>
        <v>0</v>
      </c>
      <c r="K15" s="119">
        <f>SUM(K12:K14)</f>
        <v>0</v>
      </c>
      <c r="L15" s="861"/>
      <c r="M15" s="105">
        <f>SUM(M12:M14)</f>
        <v>0</v>
      </c>
      <c r="N15" s="120">
        <f>SUM(N12:N14)</f>
        <v>0</v>
      </c>
      <c r="O15" s="108">
        <f>SUM(O12:O14)</f>
        <v>0</v>
      </c>
      <c r="P15" s="109"/>
      <c r="Q15" s="589">
        <f>SUM(Q12:Q14)</f>
        <v>2</v>
      </c>
      <c r="R15" s="111">
        <f>SUM(R12:R14)</f>
        <v>25</v>
      </c>
      <c r="S15" s="111">
        <f>SUM(S12:S14)</f>
        <v>30</v>
      </c>
      <c r="T15" s="111"/>
      <c r="U15" s="111">
        <f>SUM(U12:U14)</f>
        <v>10</v>
      </c>
      <c r="V15" s="112">
        <f>SUM(V12:V14)</f>
        <v>0</v>
      </c>
      <c r="W15" s="113">
        <f>SUM(W12:W14)</f>
        <v>0</v>
      </c>
      <c r="X15" s="861"/>
      <c r="Y15" s="103">
        <f>SUM(Y12:Y14)</f>
        <v>0</v>
      </c>
      <c r="Z15" s="108">
        <f>SUM(Z12:Z14)</f>
        <v>0</v>
      </c>
      <c r="AA15" s="546">
        <f>SUM(AA12:AA14)</f>
        <v>0</v>
      </c>
      <c r="AB15" s="113"/>
    </row>
    <row r="16" spans="1:28" s="53" customFormat="1" ht="16.5" customHeight="1" thickBot="1">
      <c r="A16" s="984" t="s">
        <v>69</v>
      </c>
      <c r="B16" s="985"/>
      <c r="C16" s="985"/>
      <c r="D16" s="985"/>
      <c r="E16" s="688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1"/>
    </row>
    <row r="17" spans="1:28" s="53" customFormat="1" ht="15.75" customHeight="1">
      <c r="A17" s="224"/>
      <c r="B17" s="1122" t="s">
        <v>73</v>
      </c>
      <c r="C17" s="1123"/>
      <c r="D17" s="225">
        <f>SUM(F17:J17,R17:V17)</f>
        <v>15</v>
      </c>
      <c r="E17" s="687"/>
      <c r="F17" s="177"/>
      <c r="G17" s="177"/>
      <c r="H17" s="177"/>
      <c r="I17" s="177"/>
      <c r="J17" s="179"/>
      <c r="K17" s="188"/>
      <c r="L17" s="228"/>
      <c r="M17" s="189"/>
      <c r="N17" s="190"/>
      <c r="O17" s="226"/>
      <c r="P17" s="122"/>
      <c r="Q17" s="687">
        <v>1</v>
      </c>
      <c r="R17" s="178">
        <v>10</v>
      </c>
      <c r="S17" s="178"/>
      <c r="T17" s="178"/>
      <c r="U17" s="178">
        <v>5</v>
      </c>
      <c r="V17" s="227"/>
      <c r="W17" s="228"/>
      <c r="X17" s="228"/>
      <c r="Y17" s="189"/>
      <c r="Z17" s="190"/>
      <c r="AA17" s="189"/>
      <c r="AB17" s="229" t="s">
        <v>34</v>
      </c>
    </row>
    <row r="18" spans="1:28" s="53" customFormat="1" ht="15.75" customHeight="1">
      <c r="A18" s="230"/>
      <c r="B18" s="1118" t="s">
        <v>24</v>
      </c>
      <c r="C18" s="1119"/>
      <c r="D18" s="202">
        <f>SUM(F18:J18,R18:V18)</f>
        <v>40</v>
      </c>
      <c r="E18" s="689">
        <v>1</v>
      </c>
      <c r="F18" s="231">
        <v>10</v>
      </c>
      <c r="G18" s="232">
        <v>10</v>
      </c>
      <c r="H18" s="232"/>
      <c r="I18" s="231">
        <v>20</v>
      </c>
      <c r="J18" s="233"/>
      <c r="K18" s="234"/>
      <c r="L18" s="239"/>
      <c r="M18" s="235"/>
      <c r="N18" s="123"/>
      <c r="O18" s="124"/>
      <c r="P18" s="78" t="s">
        <v>34</v>
      </c>
      <c r="Q18" s="689"/>
      <c r="R18" s="231"/>
      <c r="S18" s="236"/>
      <c r="T18" s="236"/>
      <c r="U18" s="237"/>
      <c r="V18" s="238"/>
      <c r="W18" s="239"/>
      <c r="X18" s="239"/>
      <c r="Y18" s="240"/>
      <c r="Z18" s="241"/>
      <c r="AA18" s="240"/>
      <c r="AB18" s="242"/>
    </row>
    <row r="19" spans="1:28" s="53" customFormat="1" ht="15.75" customHeight="1">
      <c r="A19" s="230"/>
      <c r="B19" s="1008" t="s">
        <v>49</v>
      </c>
      <c r="C19" s="994"/>
      <c r="D19" s="202">
        <f>SUM(F19:J19,R19:V19)</f>
        <v>45</v>
      </c>
      <c r="E19" s="690">
        <v>1</v>
      </c>
      <c r="F19" s="231">
        <v>10</v>
      </c>
      <c r="G19" s="232"/>
      <c r="H19" s="928">
        <v>20</v>
      </c>
      <c r="I19" s="231">
        <v>15</v>
      </c>
      <c r="J19" s="233"/>
      <c r="K19" s="234"/>
      <c r="L19" s="239"/>
      <c r="M19" s="235"/>
      <c r="N19" s="123"/>
      <c r="O19" s="124"/>
      <c r="P19" s="78" t="s">
        <v>34</v>
      </c>
      <c r="Q19" s="689"/>
      <c r="R19" s="231"/>
      <c r="S19" s="236"/>
      <c r="T19" s="236"/>
      <c r="U19" s="243"/>
      <c r="V19" s="238"/>
      <c r="W19" s="239"/>
      <c r="X19" s="239"/>
      <c r="Y19" s="240"/>
      <c r="Z19" s="241"/>
      <c r="AA19" s="240"/>
      <c r="AB19" s="242"/>
    </row>
    <row r="20" spans="1:28" s="114" customFormat="1" ht="60.75" customHeight="1" thickBot="1">
      <c r="A20" s="487"/>
      <c r="B20" s="1106" t="s">
        <v>91</v>
      </c>
      <c r="C20" s="1107"/>
      <c r="D20" s="488">
        <f>SUM(F20:J20,R20:V20)</f>
        <v>60</v>
      </c>
      <c r="E20" s="493">
        <v>2</v>
      </c>
      <c r="F20" s="489"/>
      <c r="G20" s="490">
        <v>40</v>
      </c>
      <c r="H20" s="490"/>
      <c r="I20" s="490">
        <v>20</v>
      </c>
      <c r="J20" s="491"/>
      <c r="K20" s="492"/>
      <c r="L20" s="492"/>
      <c r="M20" s="493"/>
      <c r="N20" s="494"/>
      <c r="O20" s="495"/>
      <c r="P20" s="169" t="s">
        <v>34</v>
      </c>
      <c r="Q20" s="694"/>
      <c r="R20" s="496"/>
      <c r="S20" s="496"/>
      <c r="T20" s="496"/>
      <c r="U20" s="497"/>
      <c r="V20" s="498"/>
      <c r="W20" s="283"/>
      <c r="X20" s="213"/>
      <c r="Y20" s="499"/>
      <c r="Z20" s="500"/>
      <c r="AA20" s="501"/>
      <c r="AB20" s="502"/>
    </row>
    <row r="21" spans="1:28" s="53" customFormat="1" ht="15.75" customHeight="1" thickBot="1">
      <c r="A21" s="244"/>
      <c r="B21" s="1149" t="s">
        <v>23</v>
      </c>
      <c r="C21" s="1038"/>
      <c r="D21" s="245">
        <f>SUM(F21:J21,R21:V21)</f>
        <v>55</v>
      </c>
      <c r="E21" s="201"/>
      <c r="F21" s="246"/>
      <c r="G21" s="247"/>
      <c r="H21" s="247"/>
      <c r="I21" s="246"/>
      <c r="J21" s="248"/>
      <c r="K21" s="249"/>
      <c r="L21" s="888"/>
      <c r="M21" s="250"/>
      <c r="N21" s="125"/>
      <c r="O21" s="126"/>
      <c r="P21" s="127"/>
      <c r="Q21" s="576">
        <v>2</v>
      </c>
      <c r="R21" s="192">
        <v>10</v>
      </c>
      <c r="S21" s="378">
        <v>10</v>
      </c>
      <c r="T21" s="378">
        <v>5</v>
      </c>
      <c r="U21" s="418">
        <v>30</v>
      </c>
      <c r="W21" s="294">
        <v>20</v>
      </c>
      <c r="X21" s="297"/>
      <c r="Y21" s="586">
        <v>1</v>
      </c>
      <c r="Z21" s="285"/>
      <c r="AA21" s="295"/>
      <c r="AB21" s="253" t="s">
        <v>34</v>
      </c>
    </row>
    <row r="22" spans="1:28" s="53" customFormat="1" ht="18.75" customHeight="1" thickBot="1">
      <c r="A22" s="1075" t="s">
        <v>56</v>
      </c>
      <c r="B22" s="1076"/>
      <c r="C22" s="1077"/>
      <c r="D22" s="128">
        <f t="shared" ref="D22:K22" si="0">SUM(D17:D21)</f>
        <v>215</v>
      </c>
      <c r="E22" s="577">
        <f t="shared" si="0"/>
        <v>4</v>
      </c>
      <c r="F22" s="129">
        <f t="shared" si="0"/>
        <v>20</v>
      </c>
      <c r="G22" s="130">
        <f t="shared" si="0"/>
        <v>50</v>
      </c>
      <c r="H22" s="130">
        <f t="shared" si="0"/>
        <v>20</v>
      </c>
      <c r="I22" s="130">
        <f t="shared" si="0"/>
        <v>55</v>
      </c>
      <c r="J22" s="131">
        <f t="shared" si="0"/>
        <v>0</v>
      </c>
      <c r="K22" s="132">
        <f t="shared" si="0"/>
        <v>0</v>
      </c>
      <c r="L22" s="872"/>
      <c r="M22" s="510">
        <f>SUM(M17:M21)</f>
        <v>0</v>
      </c>
      <c r="N22" s="695">
        <f>SUM(N17:N21)</f>
        <v>0</v>
      </c>
      <c r="O22" s="577">
        <f>SUM(O17:O21)</f>
        <v>0</v>
      </c>
      <c r="P22" s="696"/>
      <c r="Q22" s="577">
        <f t="shared" ref="Q22:W22" si="1">SUM(Q17:Q21)</f>
        <v>3</v>
      </c>
      <c r="R22" s="697">
        <f t="shared" si="1"/>
        <v>20</v>
      </c>
      <c r="S22" s="698">
        <f t="shared" si="1"/>
        <v>10</v>
      </c>
      <c r="T22" s="698">
        <f t="shared" si="1"/>
        <v>5</v>
      </c>
      <c r="U22" s="698">
        <f t="shared" si="1"/>
        <v>35</v>
      </c>
      <c r="V22" s="592">
        <f t="shared" si="1"/>
        <v>0</v>
      </c>
      <c r="W22" s="580">
        <f t="shared" si="1"/>
        <v>20</v>
      </c>
      <c r="X22" s="868"/>
      <c r="Y22" s="580">
        <f>SUM(Y17:Y21)</f>
        <v>1</v>
      </c>
      <c r="Z22" s="577">
        <f>SUM(Z17:Z21)</f>
        <v>0</v>
      </c>
      <c r="AA22" s="577">
        <f>SUM(AA17:AA21)</f>
        <v>0</v>
      </c>
      <c r="AB22" s="135"/>
    </row>
    <row r="23" spans="1:28" s="53" customFormat="1" ht="24.75" customHeight="1" thickBot="1">
      <c r="A23" s="984" t="s">
        <v>28</v>
      </c>
      <c r="B23" s="985"/>
      <c r="C23" s="985"/>
      <c r="D23" s="1142"/>
      <c r="E23" s="691"/>
      <c r="F23" s="1152"/>
      <c r="G23" s="975"/>
      <c r="H23" s="975"/>
      <c r="I23" s="975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975"/>
      <c r="X23" s="975"/>
      <c r="Y23" s="975"/>
      <c r="Z23" s="975"/>
      <c r="AA23" s="975"/>
      <c r="AB23" s="976"/>
    </row>
    <row r="24" spans="1:28" s="53" customFormat="1" ht="31.5" customHeight="1" thickBot="1">
      <c r="A24" s="1085" t="s">
        <v>79</v>
      </c>
      <c r="B24" s="1086"/>
      <c r="C24" s="1086"/>
      <c r="D24" s="254">
        <f t="shared" ref="D24:D36" si="2">SUM(F24:J24,R24:V24)</f>
        <v>130</v>
      </c>
      <c r="E24" s="692">
        <f t="shared" ref="E24:L24" si="3">E25+E26</f>
        <v>3</v>
      </c>
      <c r="F24" s="136">
        <f t="shared" si="3"/>
        <v>30</v>
      </c>
      <c r="G24" s="137">
        <f t="shared" si="3"/>
        <v>0</v>
      </c>
      <c r="H24" s="137">
        <f t="shared" si="3"/>
        <v>20</v>
      </c>
      <c r="I24" s="137">
        <f t="shared" si="3"/>
        <v>15</v>
      </c>
      <c r="J24" s="255">
        <f t="shared" si="3"/>
        <v>0</v>
      </c>
      <c r="K24" s="256">
        <f t="shared" si="3"/>
        <v>35</v>
      </c>
      <c r="L24" s="261">
        <f t="shared" si="3"/>
        <v>5</v>
      </c>
      <c r="M24" s="699">
        <f>M25+M26</f>
        <v>2</v>
      </c>
      <c r="N24" s="257">
        <f>N25+N26</f>
        <v>0</v>
      </c>
      <c r="O24" s="703">
        <f>O25+O26</f>
        <v>0</v>
      </c>
      <c r="P24" s="259" t="s">
        <v>32</v>
      </c>
      <c r="Q24" s="710">
        <f t="shared" ref="Q24:AA24" si="4">Q25+Q26</f>
        <v>3</v>
      </c>
      <c r="R24" s="257">
        <f t="shared" si="4"/>
        <v>30</v>
      </c>
      <c r="S24" s="257">
        <f t="shared" si="4"/>
        <v>0</v>
      </c>
      <c r="T24" s="257">
        <f t="shared" si="4"/>
        <v>20</v>
      </c>
      <c r="U24" s="257">
        <f t="shared" si="4"/>
        <v>15</v>
      </c>
      <c r="V24" s="260">
        <f t="shared" si="4"/>
        <v>0</v>
      </c>
      <c r="W24" s="261">
        <f t="shared" si="4"/>
        <v>80</v>
      </c>
      <c r="X24" s="261">
        <f t="shared" si="4"/>
        <v>0</v>
      </c>
      <c r="Y24" s="699">
        <f t="shared" si="4"/>
        <v>4</v>
      </c>
      <c r="Z24" s="257">
        <f t="shared" si="4"/>
        <v>0</v>
      </c>
      <c r="AA24" s="699">
        <f t="shared" si="4"/>
        <v>0</v>
      </c>
      <c r="AB24" s="1072" t="s">
        <v>33</v>
      </c>
    </row>
    <row r="25" spans="1:28" s="53" customFormat="1" ht="15.75" customHeight="1">
      <c r="A25" s="262"/>
      <c r="B25" s="1097" t="s">
        <v>77</v>
      </c>
      <c r="C25" s="1098"/>
      <c r="D25" s="263">
        <f t="shared" si="2"/>
        <v>50</v>
      </c>
      <c r="E25" s="581">
        <v>1</v>
      </c>
      <c r="F25" s="265">
        <v>10</v>
      </c>
      <c r="G25" s="266"/>
      <c r="H25" s="929">
        <v>10</v>
      </c>
      <c r="I25" s="266">
        <v>5</v>
      </c>
      <c r="J25" s="267"/>
      <c r="K25" s="268"/>
      <c r="L25" s="273"/>
      <c r="M25" s="700"/>
      <c r="N25" s="269"/>
      <c r="O25" s="704"/>
      <c r="P25" s="270" t="s">
        <v>32</v>
      </c>
      <c r="Q25" s="711">
        <v>1</v>
      </c>
      <c r="R25" s="271">
        <v>10</v>
      </c>
      <c r="S25" s="271"/>
      <c r="T25" s="929">
        <v>10</v>
      </c>
      <c r="U25" s="271">
        <v>5</v>
      </c>
      <c r="V25" s="272"/>
      <c r="W25" s="273"/>
      <c r="X25" s="273"/>
      <c r="Y25" s="700"/>
      <c r="Z25" s="269"/>
      <c r="AA25" s="700"/>
      <c r="AB25" s="1073"/>
    </row>
    <row r="26" spans="1:28" s="53" customFormat="1" ht="15.75" customHeight="1" thickBot="1">
      <c r="A26" s="274"/>
      <c r="B26" s="1110" t="s">
        <v>78</v>
      </c>
      <c r="C26" s="1111"/>
      <c r="D26" s="212">
        <f t="shared" si="2"/>
        <v>80</v>
      </c>
      <c r="E26" s="493">
        <v>2</v>
      </c>
      <c r="F26" s="275">
        <v>20</v>
      </c>
      <c r="G26" s="276">
        <v>0</v>
      </c>
      <c r="H26" s="930">
        <v>10</v>
      </c>
      <c r="I26" s="276">
        <v>10</v>
      </c>
      <c r="J26" s="277"/>
      <c r="K26" s="278">
        <v>35</v>
      </c>
      <c r="L26" s="284">
        <v>5</v>
      </c>
      <c r="M26" s="585">
        <v>2</v>
      </c>
      <c r="N26" s="279"/>
      <c r="O26" s="705"/>
      <c r="P26" s="281" t="s">
        <v>32</v>
      </c>
      <c r="Q26" s="712">
        <v>2</v>
      </c>
      <c r="R26" s="282">
        <v>20</v>
      </c>
      <c r="S26" s="282"/>
      <c r="T26" s="930">
        <v>10</v>
      </c>
      <c r="U26" s="282">
        <v>10</v>
      </c>
      <c r="V26" s="283"/>
      <c r="W26" s="284">
        <v>80</v>
      </c>
      <c r="X26" s="931"/>
      <c r="Y26" s="585">
        <v>4</v>
      </c>
      <c r="Z26" s="285"/>
      <c r="AA26" s="586"/>
      <c r="AB26" s="1074"/>
    </row>
    <row r="27" spans="1:28" s="53" customFormat="1" ht="27" customHeight="1" thickBot="1">
      <c r="A27" s="1085" t="s">
        <v>48</v>
      </c>
      <c r="B27" s="1086"/>
      <c r="C27" s="1087"/>
      <c r="D27" s="254">
        <f t="shared" si="2"/>
        <v>65</v>
      </c>
      <c r="E27" s="692">
        <f>E28+E29</f>
        <v>0</v>
      </c>
      <c r="F27" s="136">
        <f>F28+F29</f>
        <v>0</v>
      </c>
      <c r="G27" s="137">
        <f>G28+G29</f>
        <v>0</v>
      </c>
      <c r="H27" s="137"/>
      <c r="I27" s="137">
        <f>I28+I29</f>
        <v>0</v>
      </c>
      <c r="J27" s="255">
        <f>J28+J29</f>
        <v>0</v>
      </c>
      <c r="K27" s="256">
        <f>K28+K29</f>
        <v>0</v>
      </c>
      <c r="L27" s="261"/>
      <c r="M27" s="699">
        <f>M28+M29</f>
        <v>0</v>
      </c>
      <c r="N27" s="257">
        <f>N28+N29</f>
        <v>0</v>
      </c>
      <c r="O27" s="703">
        <f>O28+O29</f>
        <v>0</v>
      </c>
      <c r="P27" s="138"/>
      <c r="Q27" s="710">
        <f t="shared" ref="Q27:X27" si="5">Q28+Q29</f>
        <v>2</v>
      </c>
      <c r="R27" s="257">
        <f t="shared" si="5"/>
        <v>30</v>
      </c>
      <c r="S27" s="257">
        <f t="shared" si="5"/>
        <v>20</v>
      </c>
      <c r="T27" s="257">
        <f t="shared" si="5"/>
        <v>5</v>
      </c>
      <c r="U27" s="257">
        <f t="shared" si="5"/>
        <v>10</v>
      </c>
      <c r="V27" s="260">
        <f t="shared" si="5"/>
        <v>0</v>
      </c>
      <c r="W27" s="261">
        <f t="shared" si="5"/>
        <v>35</v>
      </c>
      <c r="X27" s="261">
        <f t="shared" si="5"/>
        <v>5</v>
      </c>
      <c r="Y27" s="699">
        <f>Y28+Y29</f>
        <v>2</v>
      </c>
      <c r="Z27" s="257">
        <f>Z28+Z29</f>
        <v>0</v>
      </c>
      <c r="AA27" s="699">
        <f>AA28+AA29</f>
        <v>0</v>
      </c>
      <c r="AB27" s="1103" t="s">
        <v>33</v>
      </c>
    </row>
    <row r="28" spans="1:28" s="53" customFormat="1" ht="15.75" customHeight="1">
      <c r="A28" s="262"/>
      <c r="B28" s="1099" t="s">
        <v>42</v>
      </c>
      <c r="C28" s="1100"/>
      <c r="D28" s="263">
        <f t="shared" si="2"/>
        <v>30</v>
      </c>
      <c r="E28" s="581"/>
      <c r="F28" s="265"/>
      <c r="G28" s="266"/>
      <c r="H28" s="266"/>
      <c r="I28" s="266"/>
      <c r="J28" s="267"/>
      <c r="K28" s="268"/>
      <c r="L28" s="273"/>
      <c r="M28" s="700"/>
      <c r="N28" s="269"/>
      <c r="O28" s="704"/>
      <c r="P28" s="139"/>
      <c r="Q28" s="711">
        <v>1</v>
      </c>
      <c r="R28" s="271">
        <v>15</v>
      </c>
      <c r="S28" s="271">
        <v>10</v>
      </c>
      <c r="T28" s="271"/>
      <c r="U28" s="271">
        <v>5</v>
      </c>
      <c r="V28" s="272"/>
      <c r="W28" s="273"/>
      <c r="X28" s="273"/>
      <c r="Y28" s="700"/>
      <c r="Z28" s="269"/>
      <c r="AA28" s="700"/>
      <c r="AB28" s="1104"/>
    </row>
    <row r="29" spans="1:28" s="53" customFormat="1" ht="15.75" customHeight="1" thickBot="1">
      <c r="A29" s="288"/>
      <c r="B29" s="1101" t="s">
        <v>43</v>
      </c>
      <c r="C29" s="1102"/>
      <c r="D29" s="289">
        <f t="shared" si="2"/>
        <v>35</v>
      </c>
      <c r="E29" s="582"/>
      <c r="F29" s="291"/>
      <c r="G29" s="292"/>
      <c r="H29" s="292"/>
      <c r="I29" s="292"/>
      <c r="J29" s="293"/>
      <c r="K29" s="294"/>
      <c r="L29" s="297"/>
      <c r="M29" s="586"/>
      <c r="N29" s="285"/>
      <c r="O29" s="706"/>
      <c r="P29" s="117"/>
      <c r="Q29" s="713">
        <v>1</v>
      </c>
      <c r="R29" s="296">
        <v>15</v>
      </c>
      <c r="S29" s="296">
        <v>10</v>
      </c>
      <c r="T29" s="932">
        <v>5</v>
      </c>
      <c r="U29" s="296">
        <v>5</v>
      </c>
      <c r="V29" s="283"/>
      <c r="W29" s="297">
        <v>35</v>
      </c>
      <c r="X29" s="933">
        <v>5</v>
      </c>
      <c r="Y29" s="586">
        <v>2</v>
      </c>
      <c r="Z29" s="285"/>
      <c r="AA29" s="586"/>
      <c r="AB29" s="1105"/>
    </row>
    <row r="30" spans="1:28" s="53" customFormat="1" ht="20.25" customHeight="1" thickBot="1">
      <c r="A30" s="1143" t="s">
        <v>31</v>
      </c>
      <c r="B30" s="1144"/>
      <c r="C30" s="1145"/>
      <c r="D30" s="298">
        <f t="shared" si="2"/>
        <v>60</v>
      </c>
      <c r="E30" s="692">
        <f>E31+E32</f>
        <v>0</v>
      </c>
      <c r="F30" s="136">
        <f>F31+F32</f>
        <v>0</v>
      </c>
      <c r="G30" s="137">
        <f>G31+G32</f>
        <v>0</v>
      </c>
      <c r="H30" s="137"/>
      <c r="I30" s="137">
        <f>I31+I32</f>
        <v>0</v>
      </c>
      <c r="J30" s="255">
        <f>J31+J32</f>
        <v>0</v>
      </c>
      <c r="K30" s="256">
        <f>K31+K32</f>
        <v>0</v>
      </c>
      <c r="L30" s="261"/>
      <c r="M30" s="699">
        <f>M31+M32</f>
        <v>0</v>
      </c>
      <c r="N30" s="257">
        <f>N31+N32</f>
        <v>0</v>
      </c>
      <c r="O30" s="703">
        <f>O31+O32</f>
        <v>0</v>
      </c>
      <c r="P30" s="116"/>
      <c r="Q30" s="710">
        <f t="shared" ref="Q30:AA30" si="6">Q31+Q32</f>
        <v>2</v>
      </c>
      <c r="R30" s="257">
        <f t="shared" si="6"/>
        <v>20</v>
      </c>
      <c r="S30" s="257">
        <f t="shared" si="6"/>
        <v>5</v>
      </c>
      <c r="T30" s="257">
        <f t="shared" si="6"/>
        <v>5</v>
      </c>
      <c r="U30" s="257">
        <f t="shared" si="6"/>
        <v>30</v>
      </c>
      <c r="V30" s="260">
        <f t="shared" si="6"/>
        <v>0</v>
      </c>
      <c r="W30" s="261">
        <f t="shared" si="6"/>
        <v>35</v>
      </c>
      <c r="X30" s="261">
        <f t="shared" si="6"/>
        <v>5</v>
      </c>
      <c r="Y30" s="699">
        <f t="shared" si="6"/>
        <v>2</v>
      </c>
      <c r="Z30" s="257">
        <f t="shared" si="6"/>
        <v>0</v>
      </c>
      <c r="AA30" s="699">
        <f t="shared" si="6"/>
        <v>0</v>
      </c>
      <c r="AB30" s="1103" t="s">
        <v>33</v>
      </c>
    </row>
    <row r="31" spans="1:28" s="53" customFormat="1" ht="15.75" customHeight="1">
      <c r="A31" s="262"/>
      <c r="B31" s="1114" t="s">
        <v>31</v>
      </c>
      <c r="C31" s="1115"/>
      <c r="D31" s="263">
        <f t="shared" si="2"/>
        <v>30</v>
      </c>
      <c r="E31" s="581"/>
      <c r="F31" s="265"/>
      <c r="G31" s="266"/>
      <c r="H31" s="266"/>
      <c r="I31" s="266"/>
      <c r="J31" s="267"/>
      <c r="K31" s="268"/>
      <c r="L31" s="273"/>
      <c r="M31" s="700"/>
      <c r="N31" s="269"/>
      <c r="O31" s="704"/>
      <c r="P31" s="140"/>
      <c r="Q31" s="711">
        <v>1</v>
      </c>
      <c r="R31" s="271">
        <v>10</v>
      </c>
      <c r="S31" s="271">
        <v>5</v>
      </c>
      <c r="T31" s="271"/>
      <c r="U31" s="271">
        <v>15</v>
      </c>
      <c r="V31" s="272"/>
      <c r="W31" s="273"/>
      <c r="X31" s="273"/>
      <c r="Y31" s="700"/>
      <c r="Z31" s="269"/>
      <c r="AA31" s="700"/>
      <c r="AB31" s="1104"/>
    </row>
    <row r="32" spans="1:28" s="53" customFormat="1" ht="15.75" customHeight="1" thickBot="1">
      <c r="A32" s="299"/>
      <c r="B32" s="1083" t="s">
        <v>116</v>
      </c>
      <c r="C32" s="1084"/>
      <c r="D32" s="300">
        <f t="shared" si="2"/>
        <v>30</v>
      </c>
      <c r="E32" s="576"/>
      <c r="F32" s="291"/>
      <c r="G32" s="292"/>
      <c r="H32" s="292"/>
      <c r="I32" s="292"/>
      <c r="J32" s="195"/>
      <c r="K32" s="216"/>
      <c r="L32" s="252"/>
      <c r="M32" s="570"/>
      <c r="N32" s="218"/>
      <c r="O32" s="707"/>
      <c r="P32" s="117"/>
      <c r="Q32" s="201">
        <v>1</v>
      </c>
      <c r="R32" s="221">
        <v>10</v>
      </c>
      <c r="S32" s="221"/>
      <c r="T32" s="934">
        <v>5</v>
      </c>
      <c r="U32" s="221">
        <v>15</v>
      </c>
      <c r="V32" s="283"/>
      <c r="W32" s="297">
        <v>35</v>
      </c>
      <c r="X32" s="933">
        <v>5</v>
      </c>
      <c r="Y32" s="586">
        <v>2</v>
      </c>
      <c r="Z32" s="285"/>
      <c r="AA32" s="586"/>
      <c r="AB32" s="1105"/>
    </row>
    <row r="33" spans="1:32" s="53" customFormat="1" ht="31.5" customHeight="1" thickBot="1">
      <c r="A33" s="1085" t="s">
        <v>76</v>
      </c>
      <c r="B33" s="1086"/>
      <c r="C33" s="1087"/>
      <c r="D33" s="303">
        <f t="shared" si="2"/>
        <v>50</v>
      </c>
      <c r="E33" s="692">
        <f t="shared" ref="E33:J33" si="7">E34+E35</f>
        <v>2</v>
      </c>
      <c r="F33" s="141">
        <f t="shared" si="7"/>
        <v>20</v>
      </c>
      <c r="G33" s="142">
        <f t="shared" si="7"/>
        <v>15</v>
      </c>
      <c r="H33" s="142">
        <f t="shared" si="7"/>
        <v>5</v>
      </c>
      <c r="I33" s="142">
        <f t="shared" si="7"/>
        <v>10</v>
      </c>
      <c r="J33" s="304">
        <f t="shared" si="7"/>
        <v>0</v>
      </c>
      <c r="K33" s="305">
        <v>75</v>
      </c>
      <c r="L33" s="308">
        <v>5</v>
      </c>
      <c r="M33" s="701">
        <f>M34+M36</f>
        <v>4</v>
      </c>
      <c r="N33" s="306"/>
      <c r="O33" s="708"/>
      <c r="P33" s="143"/>
      <c r="Q33" s="714">
        <f>Q34+Q35</f>
        <v>0</v>
      </c>
      <c r="R33" s="306">
        <f>R34+R35</f>
        <v>0</v>
      </c>
      <c r="S33" s="306">
        <f>S34+S35</f>
        <v>0</v>
      </c>
      <c r="T33" s="306"/>
      <c r="U33" s="306">
        <f>U34+U35</f>
        <v>0</v>
      </c>
      <c r="V33" s="307">
        <f>V34+V35</f>
        <v>0</v>
      </c>
      <c r="W33" s="308">
        <f>W34+W35</f>
        <v>0</v>
      </c>
      <c r="X33" s="308"/>
      <c r="Y33" s="701">
        <f>Y34+Y35</f>
        <v>0</v>
      </c>
      <c r="Z33" s="306">
        <f>Z34+Z35</f>
        <v>0</v>
      </c>
      <c r="AA33" s="701">
        <f>AA34+AA35</f>
        <v>0</v>
      </c>
      <c r="AB33" s="309"/>
    </row>
    <row r="34" spans="1:32" s="53" customFormat="1" ht="15.75" customHeight="1">
      <c r="A34" s="274"/>
      <c r="B34" s="1108" t="s">
        <v>80</v>
      </c>
      <c r="C34" s="1109"/>
      <c r="D34" s="212">
        <f t="shared" si="2"/>
        <v>25</v>
      </c>
      <c r="E34" s="581">
        <v>1</v>
      </c>
      <c r="F34" s="265">
        <v>10</v>
      </c>
      <c r="G34" s="266">
        <v>10</v>
      </c>
      <c r="H34" s="266"/>
      <c r="I34" s="266">
        <v>5</v>
      </c>
      <c r="J34" s="267"/>
      <c r="K34" s="268"/>
      <c r="L34" s="273"/>
      <c r="M34" s="700"/>
      <c r="N34" s="279"/>
      <c r="O34" s="705"/>
      <c r="P34" s="1090" t="s">
        <v>33</v>
      </c>
      <c r="Q34" s="711"/>
      <c r="R34" s="271"/>
      <c r="S34" s="271"/>
      <c r="T34" s="271"/>
      <c r="U34" s="271"/>
      <c r="V34" s="310"/>
      <c r="W34" s="284"/>
      <c r="X34" s="284"/>
      <c r="Y34" s="585"/>
      <c r="Z34" s="279"/>
      <c r="AA34" s="585"/>
      <c r="AB34" s="311"/>
    </row>
    <row r="35" spans="1:32" s="53" customFormat="1" ht="15.75" customHeight="1" thickBot="1">
      <c r="A35" s="299"/>
      <c r="B35" s="1083" t="s">
        <v>81</v>
      </c>
      <c r="C35" s="1084"/>
      <c r="D35" s="300">
        <f t="shared" si="2"/>
        <v>25</v>
      </c>
      <c r="E35" s="576">
        <v>1</v>
      </c>
      <c r="F35" s="215">
        <v>10</v>
      </c>
      <c r="G35" s="194">
        <v>5</v>
      </c>
      <c r="H35" s="934">
        <v>5</v>
      </c>
      <c r="I35" s="194">
        <v>5</v>
      </c>
      <c r="J35" s="195"/>
      <c r="K35" s="216">
        <v>75</v>
      </c>
      <c r="L35" s="935">
        <v>5</v>
      </c>
      <c r="M35" s="570">
        <v>4</v>
      </c>
      <c r="N35" s="218"/>
      <c r="O35" s="707"/>
      <c r="P35" s="1091"/>
      <c r="Q35" s="201"/>
      <c r="R35" s="221"/>
      <c r="S35" s="221"/>
      <c r="T35" s="221"/>
      <c r="U35" s="221"/>
      <c r="V35" s="312"/>
      <c r="W35" s="252"/>
      <c r="X35" s="252"/>
      <c r="Y35" s="570"/>
      <c r="Z35" s="218"/>
      <c r="AA35" s="570"/>
      <c r="AB35" s="313"/>
      <c r="AF35" s="144"/>
    </row>
    <row r="36" spans="1:32" s="53" customFormat="1" ht="36" customHeight="1" thickBot="1">
      <c r="A36" s="314"/>
      <c r="B36" s="1116" t="s">
        <v>71</v>
      </c>
      <c r="C36" s="1117"/>
      <c r="D36" s="315">
        <f t="shared" si="2"/>
        <v>90</v>
      </c>
      <c r="E36" s="693">
        <v>4</v>
      </c>
      <c r="F36" s="316"/>
      <c r="G36" s="942"/>
      <c r="H36" s="928">
        <v>80</v>
      </c>
      <c r="I36" s="316">
        <v>10</v>
      </c>
      <c r="J36" s="317"/>
      <c r="K36" s="318">
        <v>70</v>
      </c>
      <c r="L36" s="936">
        <v>10</v>
      </c>
      <c r="M36" s="702">
        <v>4</v>
      </c>
      <c r="N36" s="145"/>
      <c r="O36" s="709"/>
      <c r="P36" s="78" t="s">
        <v>34</v>
      </c>
      <c r="Q36" s="715"/>
      <c r="R36" s="319"/>
      <c r="S36" s="320"/>
      <c r="T36" s="320"/>
      <c r="U36" s="319"/>
      <c r="V36" s="321"/>
      <c r="W36" s="322"/>
      <c r="X36" s="322"/>
      <c r="Y36" s="717"/>
      <c r="Z36" s="316"/>
      <c r="AA36" s="717"/>
      <c r="AB36" s="323"/>
    </row>
    <row r="37" spans="1:32" s="53" customFormat="1" ht="19.5" customHeight="1" thickBot="1">
      <c r="A37" s="998" t="s">
        <v>56</v>
      </c>
      <c r="B37" s="999"/>
      <c r="C37" s="1000"/>
      <c r="D37" s="146">
        <f t="shared" ref="D37:O37" si="8">SUM(D24,D27,D30,D33,D36)</f>
        <v>395</v>
      </c>
      <c r="E37" s="108">
        <f t="shared" si="8"/>
        <v>9</v>
      </c>
      <c r="F37" s="147">
        <f t="shared" si="8"/>
        <v>50</v>
      </c>
      <c r="G37" s="148">
        <f t="shared" si="8"/>
        <v>15</v>
      </c>
      <c r="H37" s="148">
        <f t="shared" si="8"/>
        <v>105</v>
      </c>
      <c r="I37" s="148">
        <f t="shared" si="8"/>
        <v>35</v>
      </c>
      <c r="J37" s="149">
        <f t="shared" si="8"/>
        <v>0</v>
      </c>
      <c r="K37" s="119">
        <f t="shared" si="8"/>
        <v>180</v>
      </c>
      <c r="L37" s="861">
        <f t="shared" si="8"/>
        <v>20</v>
      </c>
      <c r="M37" s="105">
        <f t="shared" si="8"/>
        <v>10</v>
      </c>
      <c r="N37" s="120">
        <f t="shared" si="8"/>
        <v>0</v>
      </c>
      <c r="O37" s="108">
        <f t="shared" si="8"/>
        <v>0</v>
      </c>
      <c r="P37" s="109"/>
      <c r="Q37" s="716">
        <f t="shared" ref="Q37:AA37" si="9">SUM(Q24,Q27,Q30,Q33,Q36)</f>
        <v>7</v>
      </c>
      <c r="R37" s="147">
        <f t="shared" si="9"/>
        <v>80</v>
      </c>
      <c r="S37" s="148">
        <f t="shared" si="9"/>
        <v>25</v>
      </c>
      <c r="T37" s="148">
        <f t="shared" si="9"/>
        <v>30</v>
      </c>
      <c r="U37" s="148">
        <f t="shared" si="9"/>
        <v>55</v>
      </c>
      <c r="V37" s="112">
        <f t="shared" si="9"/>
        <v>0</v>
      </c>
      <c r="W37" s="150">
        <f t="shared" si="9"/>
        <v>150</v>
      </c>
      <c r="X37" s="906">
        <f t="shared" si="9"/>
        <v>10</v>
      </c>
      <c r="Y37" s="718">
        <f t="shared" si="9"/>
        <v>8</v>
      </c>
      <c r="Z37" s="150">
        <f t="shared" si="9"/>
        <v>0</v>
      </c>
      <c r="AA37" s="718">
        <f t="shared" si="9"/>
        <v>0</v>
      </c>
      <c r="AB37" s="113"/>
    </row>
    <row r="38" spans="1:32" s="53" customFormat="1" ht="36" customHeight="1" thickBot="1">
      <c r="A38" s="1080" t="s">
        <v>57</v>
      </c>
      <c r="B38" s="1081"/>
      <c r="C38" s="1081"/>
      <c r="D38" s="1081"/>
      <c r="E38" s="1081"/>
      <c r="F38" s="1081"/>
      <c r="G38" s="1081"/>
      <c r="H38" s="1081"/>
      <c r="I38" s="1081"/>
      <c r="J38" s="1081"/>
      <c r="K38" s="1081"/>
      <c r="L38" s="1081"/>
      <c r="M38" s="1081"/>
      <c r="N38" s="1081"/>
      <c r="O38" s="1081"/>
      <c r="P38" s="1081"/>
      <c r="Q38" s="1081"/>
      <c r="R38" s="1081"/>
      <c r="S38" s="1081"/>
      <c r="T38" s="1081"/>
      <c r="U38" s="1081"/>
      <c r="V38" s="1081"/>
      <c r="W38" s="1081"/>
      <c r="X38" s="1081"/>
      <c r="Y38" s="1081"/>
      <c r="Z38" s="1081"/>
      <c r="AA38" s="1081"/>
      <c r="AB38" s="1082"/>
    </row>
    <row r="39" spans="1:32" s="53" customFormat="1" ht="15.75" customHeight="1">
      <c r="A39" s="324"/>
      <c r="B39" s="1112" t="s">
        <v>74</v>
      </c>
      <c r="C39" s="1113"/>
      <c r="D39" s="164">
        <f>SUM(F39:J39,R39:V39)</f>
        <v>0</v>
      </c>
      <c r="E39" s="264"/>
      <c r="F39" s="205"/>
      <c r="G39" s="166"/>
      <c r="H39" s="166"/>
      <c r="I39" s="177"/>
      <c r="J39" s="179"/>
      <c r="K39" s="205"/>
      <c r="L39" s="362"/>
      <c r="M39" s="325"/>
      <c r="N39" s="190"/>
      <c r="O39" s="258"/>
      <c r="P39" s="151"/>
      <c r="Q39" s="326"/>
      <c r="R39" s="177"/>
      <c r="S39" s="177"/>
      <c r="T39" s="177"/>
      <c r="U39" s="177"/>
      <c r="V39" s="187"/>
      <c r="W39" s="327"/>
      <c r="X39" s="907"/>
      <c r="Y39" s="328"/>
      <c r="Z39" s="329">
        <v>160</v>
      </c>
      <c r="AA39" s="719">
        <v>4</v>
      </c>
      <c r="AB39" s="330" t="s">
        <v>32</v>
      </c>
    </row>
    <row r="40" spans="1:32" s="53" customFormat="1" ht="15.75" customHeight="1">
      <c r="A40" s="331"/>
      <c r="B40" s="1088" t="s">
        <v>75</v>
      </c>
      <c r="C40" s="1089"/>
      <c r="D40" s="332">
        <f>SUM(F40:J40,R40:V40)</f>
        <v>0</v>
      </c>
      <c r="E40" s="204"/>
      <c r="F40" s="302"/>
      <c r="G40" s="333"/>
      <c r="H40" s="333"/>
      <c r="I40" s="231"/>
      <c r="J40" s="233"/>
      <c r="K40" s="302"/>
      <c r="L40" s="367"/>
      <c r="M40" s="334"/>
      <c r="N40" s="285"/>
      <c r="O40" s="335"/>
      <c r="P40" s="152"/>
      <c r="Q40" s="336"/>
      <c r="R40" s="231"/>
      <c r="S40" s="231"/>
      <c r="T40" s="231"/>
      <c r="U40" s="231"/>
      <c r="V40" s="337"/>
      <c r="W40" s="294"/>
      <c r="X40" s="297"/>
      <c r="Y40" s="286"/>
      <c r="Z40" s="285">
        <v>80</v>
      </c>
      <c r="AA40" s="586">
        <v>2</v>
      </c>
      <c r="AB40" s="338" t="s">
        <v>32</v>
      </c>
    </row>
    <row r="41" spans="1:32" s="53" customFormat="1" ht="15.75" customHeight="1">
      <c r="A41" s="331"/>
      <c r="B41" s="1128" t="s">
        <v>76</v>
      </c>
      <c r="C41" s="1129"/>
      <c r="D41" s="332">
        <f>SUM(F41:J41,R41:V41)</f>
        <v>0</v>
      </c>
      <c r="E41" s="204"/>
      <c r="F41" s="302"/>
      <c r="G41" s="333"/>
      <c r="H41" s="333"/>
      <c r="I41" s="231"/>
      <c r="J41" s="233"/>
      <c r="K41" s="302"/>
      <c r="L41" s="367"/>
      <c r="M41" s="334"/>
      <c r="N41" s="241">
        <v>80</v>
      </c>
      <c r="O41" s="725">
        <v>2</v>
      </c>
      <c r="P41" s="152" t="s">
        <v>32</v>
      </c>
      <c r="Q41" s="336"/>
      <c r="R41" s="231"/>
      <c r="S41" s="231"/>
      <c r="T41" s="231"/>
      <c r="U41" s="231"/>
      <c r="V41" s="337"/>
      <c r="W41" s="294"/>
      <c r="X41" s="297"/>
      <c r="Y41" s="286"/>
      <c r="Z41" s="339"/>
      <c r="AA41" s="586"/>
      <c r="AB41" s="338"/>
    </row>
    <row r="42" spans="1:32" s="53" customFormat="1" ht="15.75" customHeight="1">
      <c r="A42" s="331"/>
      <c r="B42" s="1088" t="s">
        <v>48</v>
      </c>
      <c r="C42" s="1089"/>
      <c r="D42" s="332">
        <f>SUM(F42:J42,R42:V42)</f>
        <v>0</v>
      </c>
      <c r="E42" s="204"/>
      <c r="F42" s="302"/>
      <c r="G42" s="333"/>
      <c r="H42" s="333"/>
      <c r="I42" s="231"/>
      <c r="J42" s="233"/>
      <c r="K42" s="302"/>
      <c r="L42" s="367"/>
      <c r="M42" s="334"/>
      <c r="N42" s="285"/>
      <c r="O42" s="726"/>
      <c r="P42" s="152"/>
      <c r="Q42" s="336"/>
      <c r="R42" s="231"/>
      <c r="S42" s="231"/>
      <c r="T42" s="231"/>
      <c r="U42" s="231"/>
      <c r="V42" s="337"/>
      <c r="W42" s="294"/>
      <c r="X42" s="297"/>
      <c r="Y42" s="286"/>
      <c r="Z42" s="285">
        <v>40</v>
      </c>
      <c r="AA42" s="586">
        <v>1</v>
      </c>
      <c r="AB42" s="338" t="s">
        <v>32</v>
      </c>
    </row>
    <row r="43" spans="1:32" s="53" customFormat="1" ht="15.75" customHeight="1" thickBot="1">
      <c r="A43" s="340"/>
      <c r="B43" s="1150" t="s">
        <v>31</v>
      </c>
      <c r="C43" s="1151"/>
      <c r="D43" s="167">
        <f>SUM(F43:J43,R43:V43)</f>
        <v>0</v>
      </c>
      <c r="E43" s="290"/>
      <c r="F43" s="215"/>
      <c r="G43" s="341"/>
      <c r="H43" s="341"/>
      <c r="I43" s="194"/>
      <c r="J43" s="195"/>
      <c r="K43" s="215"/>
      <c r="L43" s="898"/>
      <c r="M43" s="342"/>
      <c r="N43" s="218"/>
      <c r="O43" s="727"/>
      <c r="P43" s="153"/>
      <c r="Q43" s="343"/>
      <c r="R43" s="194"/>
      <c r="S43" s="194"/>
      <c r="T43" s="194"/>
      <c r="U43" s="194"/>
      <c r="V43" s="344"/>
      <c r="W43" s="216"/>
      <c r="X43" s="252"/>
      <c r="Y43" s="217"/>
      <c r="Z43" s="218">
        <v>40</v>
      </c>
      <c r="AA43" s="570">
        <v>1</v>
      </c>
      <c r="AB43" s="253" t="s">
        <v>32</v>
      </c>
    </row>
    <row r="44" spans="1:32" s="53" customFormat="1" ht="19.5" customHeight="1" thickBot="1">
      <c r="A44" s="154"/>
      <c r="B44" s="1076" t="s">
        <v>56</v>
      </c>
      <c r="C44" s="1076"/>
      <c r="D44" s="120">
        <f>SUM(D39:D43)</f>
        <v>0</v>
      </c>
      <c r="E44" s="422">
        <f>SUM(E39:E43)</f>
        <v>0</v>
      </c>
      <c r="F44" s="345">
        <f>SUM(F39:F43)</f>
        <v>0</v>
      </c>
      <c r="G44" s="111">
        <f>SUM(G39:G43)</f>
        <v>0</v>
      </c>
      <c r="H44" s="111"/>
      <c r="I44" s="346">
        <f>SUM(I39:I43)</f>
        <v>0</v>
      </c>
      <c r="J44" s="347">
        <f>SUM(J39:J43)</f>
        <v>0</v>
      </c>
      <c r="K44" s="348">
        <f>SUM(K39:K43)</f>
        <v>0</v>
      </c>
      <c r="L44" s="874"/>
      <c r="M44" s="107">
        <f>SUM(M39:M43)</f>
        <v>0</v>
      </c>
      <c r="N44" s="349">
        <f>SUM(N39:N43)</f>
        <v>80</v>
      </c>
      <c r="O44" s="108">
        <f>SUM(O39:O43)</f>
        <v>2</v>
      </c>
      <c r="P44" s="86"/>
      <c r="Q44" s="108">
        <f>SUM(Q39:Q43)</f>
        <v>0</v>
      </c>
      <c r="R44" s="345">
        <f>SUM(R39:R43)</f>
        <v>0</v>
      </c>
      <c r="S44" s="346">
        <f>SUM(S39:S43)</f>
        <v>0</v>
      </c>
      <c r="T44" s="346"/>
      <c r="U44" s="346">
        <f>SUM(U39:U43)</f>
        <v>0</v>
      </c>
      <c r="V44" s="347">
        <f>SUM(V39:V43)</f>
        <v>0</v>
      </c>
      <c r="W44" s="154">
        <f>SUM(W39:W43)</f>
        <v>0</v>
      </c>
      <c r="X44" s="874"/>
      <c r="Y44" s="722">
        <f>SUM(Y39:Y43)</f>
        <v>0</v>
      </c>
      <c r="Z44" s="154">
        <f>SUM(Z39:Z43)</f>
        <v>320</v>
      </c>
      <c r="AA44" s="626">
        <f>SUM(AA39:AA43)</f>
        <v>8</v>
      </c>
      <c r="AB44" s="154"/>
    </row>
    <row r="45" spans="1:32" s="53" customFormat="1" ht="34.5" customHeight="1" thickBot="1">
      <c r="A45" s="350"/>
      <c r="B45" s="1078" t="s">
        <v>35</v>
      </c>
      <c r="C45" s="1079"/>
      <c r="D45" s="351">
        <f>SUM(F45:J45,R45:V45)</f>
        <v>30</v>
      </c>
      <c r="E45" s="723"/>
      <c r="F45" s="352"/>
      <c r="G45" s="353">
        <v>15</v>
      </c>
      <c r="H45" s="353"/>
      <c r="I45" s="353"/>
      <c r="J45" s="354"/>
      <c r="K45" s="352"/>
      <c r="L45" s="899"/>
      <c r="M45" s="720"/>
      <c r="N45" s="353"/>
      <c r="O45" s="728"/>
      <c r="P45" s="155" t="s">
        <v>34</v>
      </c>
      <c r="Q45" s="356"/>
      <c r="R45" s="353"/>
      <c r="S45" s="353">
        <v>15</v>
      </c>
      <c r="T45" s="353"/>
      <c r="U45" s="353"/>
      <c r="V45" s="354"/>
      <c r="W45" s="352"/>
      <c r="X45" s="899"/>
      <c r="Y45" s="355"/>
      <c r="Z45" s="353"/>
      <c r="AA45" s="720"/>
      <c r="AB45" s="357" t="s">
        <v>34</v>
      </c>
    </row>
    <row r="46" spans="1:32" s="53" customFormat="1" ht="16.5" thickBot="1">
      <c r="A46" s="154"/>
      <c r="B46" s="959" t="s">
        <v>56</v>
      </c>
      <c r="C46" s="961"/>
      <c r="D46" s="156">
        <f>SUM(D45)</f>
        <v>30</v>
      </c>
      <c r="E46" s="577">
        <f>SUM(E45)</f>
        <v>0</v>
      </c>
      <c r="F46" s="129">
        <f>SUM(F45)</f>
        <v>0</v>
      </c>
      <c r="G46" s="130">
        <f>SUM(G45)</f>
        <v>15</v>
      </c>
      <c r="H46" s="130"/>
      <c r="I46" s="130">
        <f>SUM(I45)</f>
        <v>0</v>
      </c>
      <c r="J46" s="131">
        <f>SUM(J45)</f>
        <v>0</v>
      </c>
      <c r="K46" s="132">
        <f>SUM(K45)</f>
        <v>0</v>
      </c>
      <c r="L46" s="872"/>
      <c r="M46" s="724">
        <f>SUM(M45)</f>
        <v>0</v>
      </c>
      <c r="N46" s="730">
        <f>SUM(N45)</f>
        <v>0</v>
      </c>
      <c r="O46" s="577">
        <f>SUM(O45)</f>
        <v>0</v>
      </c>
      <c r="P46" s="86"/>
      <c r="Q46" s="577">
        <f>SUM(Q45)</f>
        <v>0</v>
      </c>
      <c r="R46" s="358">
        <f>SUM(R45)</f>
        <v>0</v>
      </c>
      <c r="S46" s="359">
        <f>SUM(S45)</f>
        <v>15</v>
      </c>
      <c r="T46" s="359"/>
      <c r="U46" s="359">
        <f>SUM(U45)</f>
        <v>0</v>
      </c>
      <c r="V46" s="118">
        <f>SUM(V45)</f>
        <v>0</v>
      </c>
      <c r="W46" s="113">
        <f>SUM(W45)</f>
        <v>0</v>
      </c>
      <c r="X46" s="906"/>
      <c r="Y46" s="718">
        <f>SUM(Y45)</f>
        <v>0</v>
      </c>
      <c r="Z46" s="149">
        <f>SUM(Z45)</f>
        <v>0</v>
      </c>
      <c r="AA46" s="721">
        <f>SUM(AA45)</f>
        <v>0</v>
      </c>
      <c r="AB46" s="113"/>
    </row>
    <row r="47" spans="1:32" s="53" customFormat="1" ht="23.25" customHeight="1" thickBot="1">
      <c r="A47" s="977"/>
      <c r="B47" s="978"/>
      <c r="C47" s="1130"/>
      <c r="D47" s="977"/>
      <c r="E47" s="680">
        <f t="shared" ref="E47:O47" si="10">SUM(E10,E15,E22,E37,E44,E46)</f>
        <v>18</v>
      </c>
      <c r="F47" s="681">
        <f t="shared" si="10"/>
        <v>135</v>
      </c>
      <c r="G47" s="682">
        <f t="shared" si="10"/>
        <v>130</v>
      </c>
      <c r="H47" s="682">
        <f t="shared" si="10"/>
        <v>125</v>
      </c>
      <c r="I47" s="682">
        <f t="shared" si="10"/>
        <v>130</v>
      </c>
      <c r="J47" s="832">
        <f t="shared" si="10"/>
        <v>0</v>
      </c>
      <c r="K47" s="681">
        <f t="shared" si="10"/>
        <v>180</v>
      </c>
      <c r="L47" s="900">
        <f t="shared" si="10"/>
        <v>20</v>
      </c>
      <c r="M47" s="682">
        <f t="shared" si="10"/>
        <v>10</v>
      </c>
      <c r="N47" s="682">
        <f t="shared" si="10"/>
        <v>80</v>
      </c>
      <c r="O47" s="729">
        <f t="shared" si="10"/>
        <v>2</v>
      </c>
      <c r="P47" s="1125"/>
      <c r="Q47" s="680">
        <f t="shared" ref="Q47:AA47" si="11">SUM(Q10,Q15,Q22,Q37,Q44,Q46)</f>
        <v>13</v>
      </c>
      <c r="R47" s="681">
        <f t="shared" si="11"/>
        <v>140</v>
      </c>
      <c r="S47" s="682">
        <f t="shared" si="11"/>
        <v>80</v>
      </c>
      <c r="T47" s="682">
        <f t="shared" si="11"/>
        <v>35</v>
      </c>
      <c r="U47" s="682">
        <f t="shared" si="11"/>
        <v>115</v>
      </c>
      <c r="V47" s="833">
        <f t="shared" si="11"/>
        <v>0</v>
      </c>
      <c r="W47" s="681">
        <f t="shared" si="11"/>
        <v>170</v>
      </c>
      <c r="X47" s="900">
        <f t="shared" si="11"/>
        <v>10</v>
      </c>
      <c r="Y47" s="682">
        <f t="shared" si="11"/>
        <v>9</v>
      </c>
      <c r="Z47" s="682">
        <f t="shared" si="11"/>
        <v>320</v>
      </c>
      <c r="AA47" s="684">
        <f t="shared" si="11"/>
        <v>8</v>
      </c>
      <c r="AB47" s="1053"/>
    </row>
    <row r="48" spans="1:32" s="53" customFormat="1" ht="12.75" customHeight="1">
      <c r="A48" s="1064"/>
      <c r="B48" s="1065"/>
      <c r="C48" s="1131"/>
      <c r="D48" s="1064"/>
      <c r="E48" s="1096">
        <f>SUM(E47+M47+O47)</f>
        <v>30</v>
      </c>
      <c r="F48" s="1093">
        <f>SUM(F47:J47,K47,N47,L47)</f>
        <v>800</v>
      </c>
      <c r="G48" s="1094"/>
      <c r="H48" s="1094"/>
      <c r="I48" s="1094"/>
      <c r="J48" s="1094"/>
      <c r="K48" s="1094"/>
      <c r="L48" s="1094"/>
      <c r="M48" s="1094"/>
      <c r="N48" s="1094"/>
      <c r="O48" s="1095"/>
      <c r="P48" s="1126"/>
      <c r="Q48" s="1062">
        <f>SUM(Q47,Y47,AA47)</f>
        <v>30</v>
      </c>
      <c r="R48" s="1065">
        <v>870</v>
      </c>
      <c r="S48" s="1065"/>
      <c r="T48" s="1065"/>
      <c r="U48" s="1065"/>
      <c r="V48" s="1065"/>
      <c r="W48" s="1065"/>
      <c r="X48" s="1065"/>
      <c r="Y48" s="1065"/>
      <c r="Z48" s="1065"/>
      <c r="AA48" s="1065"/>
      <c r="AB48" s="1054"/>
    </row>
    <row r="49" spans="1:28" s="53" customFormat="1" ht="14.25" customHeight="1" thickBot="1">
      <c r="A49" s="979"/>
      <c r="B49" s="980"/>
      <c r="C49" s="1132"/>
      <c r="D49" s="979"/>
      <c r="E49" s="1063"/>
      <c r="F49" s="1069"/>
      <c r="G49" s="1070"/>
      <c r="H49" s="1070"/>
      <c r="I49" s="1070"/>
      <c r="J49" s="1070"/>
      <c r="K49" s="1070"/>
      <c r="L49" s="1070"/>
      <c r="M49" s="1070"/>
      <c r="N49" s="1070"/>
      <c r="O49" s="1071"/>
      <c r="P49" s="1127"/>
      <c r="Q49" s="1063"/>
      <c r="R49" s="980"/>
      <c r="S49" s="980"/>
      <c r="T49" s="980"/>
      <c r="U49" s="980"/>
      <c r="V49" s="980"/>
      <c r="W49" s="980"/>
      <c r="X49" s="980"/>
      <c r="Y49" s="980"/>
      <c r="Z49" s="980"/>
      <c r="AA49" s="980"/>
      <c r="AB49" s="1055"/>
    </row>
    <row r="50" spans="1:28" s="53" customFormat="1" ht="19.5" customHeight="1" thickBot="1">
      <c r="A50" s="1092">
        <f>SUM(F48,R48)</f>
        <v>1670</v>
      </c>
      <c r="B50" s="1051"/>
      <c r="C50" s="1051"/>
      <c r="D50" s="1051"/>
      <c r="E50" s="1051"/>
      <c r="F50" s="1051"/>
      <c r="G50" s="1051"/>
      <c r="H50" s="1051"/>
      <c r="I50" s="1051"/>
      <c r="J50" s="1051"/>
      <c r="K50" s="1051"/>
      <c r="L50" s="1051"/>
      <c r="M50" s="1051"/>
      <c r="N50" s="1051"/>
      <c r="O50" s="1051"/>
      <c r="P50" s="1051"/>
      <c r="Q50" s="1051"/>
      <c r="R50" s="1051"/>
      <c r="S50" s="1051"/>
      <c r="T50" s="1051"/>
      <c r="U50" s="1051"/>
      <c r="V50" s="1051"/>
      <c r="W50" s="1051"/>
      <c r="X50" s="1051"/>
      <c r="Y50" s="1051"/>
      <c r="Z50" s="1051"/>
      <c r="AA50" s="1051"/>
      <c r="AB50" s="1052"/>
    </row>
  </sheetData>
  <mergeCells count="67">
    <mergeCell ref="B21:C21"/>
    <mergeCell ref="A4:C6"/>
    <mergeCell ref="F4:AB4"/>
    <mergeCell ref="AB5:AB6"/>
    <mergeCell ref="B43:C43"/>
    <mergeCell ref="F23:AB23"/>
    <mergeCell ref="Q5:AA5"/>
    <mergeCell ref="F11:AB11"/>
    <mergeCell ref="E5:P5"/>
    <mergeCell ref="B19:C19"/>
    <mergeCell ref="F7:AB7"/>
    <mergeCell ref="B12:C12"/>
    <mergeCell ref="A7:E7"/>
    <mergeCell ref="B9:C9"/>
    <mergeCell ref="S3:AB3"/>
    <mergeCell ref="A11:D11"/>
    <mergeCell ref="D4:D6"/>
    <mergeCell ref="J3:K3"/>
    <mergeCell ref="B8:C8"/>
    <mergeCell ref="A10:C10"/>
    <mergeCell ref="A1:B3"/>
    <mergeCell ref="C1:AB2"/>
    <mergeCell ref="B18:C18"/>
    <mergeCell ref="F16:AB16"/>
    <mergeCell ref="B17:C17"/>
    <mergeCell ref="A15:C15"/>
    <mergeCell ref="B13:C13"/>
    <mergeCell ref="A16:D16"/>
    <mergeCell ref="B14:C14"/>
    <mergeCell ref="B20:C20"/>
    <mergeCell ref="B44:C44"/>
    <mergeCell ref="B34:C34"/>
    <mergeCell ref="B26:C26"/>
    <mergeCell ref="R48:AA49"/>
    <mergeCell ref="A37:C37"/>
    <mergeCell ref="B39:C39"/>
    <mergeCell ref="B40:C40"/>
    <mergeCell ref="B31:C31"/>
    <mergeCell ref="B36:C36"/>
    <mergeCell ref="P47:P49"/>
    <mergeCell ref="A27:C27"/>
    <mergeCell ref="B41:C41"/>
    <mergeCell ref="A47:C49"/>
    <mergeCell ref="D47:D49"/>
    <mergeCell ref="A23:D23"/>
    <mergeCell ref="A50:AB50"/>
    <mergeCell ref="F48:O49"/>
    <mergeCell ref="E48:E49"/>
    <mergeCell ref="AB47:AB49"/>
    <mergeCell ref="B25:C25"/>
    <mergeCell ref="B28:C28"/>
    <mergeCell ref="B29:C29"/>
    <mergeCell ref="AB27:AB29"/>
    <mergeCell ref="AB30:AB32"/>
    <mergeCell ref="Q48:Q49"/>
    <mergeCell ref="B32:C32"/>
    <mergeCell ref="A30:C30"/>
    <mergeCell ref="AB24:AB26"/>
    <mergeCell ref="A22:C22"/>
    <mergeCell ref="B45:C45"/>
    <mergeCell ref="B46:C46"/>
    <mergeCell ref="A38:AB38"/>
    <mergeCell ref="B35:C35"/>
    <mergeCell ref="A33:C33"/>
    <mergeCell ref="B42:C42"/>
    <mergeCell ref="P34:P35"/>
    <mergeCell ref="A24:C24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9"/>
  <sheetViews>
    <sheetView tabSelected="1" view="pageBreakPreview" zoomScale="60" zoomScaleNormal="65" workbookViewId="0">
      <selection activeCell="AJ28" sqref="AJ28"/>
    </sheetView>
  </sheetViews>
  <sheetFormatPr defaultRowHeight="15"/>
  <cols>
    <col min="3" max="3" width="18.85546875" customWidth="1"/>
  </cols>
  <sheetData>
    <row r="1" spans="1:28" s="53" customFormat="1" ht="12" customHeight="1">
      <c r="A1" s="1192" t="s">
        <v>119</v>
      </c>
      <c r="B1" s="1192"/>
      <c r="C1" s="1148" t="s">
        <v>67</v>
      </c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</row>
    <row r="2" spans="1:28" s="53" customFormat="1" ht="24" customHeight="1">
      <c r="A2" s="1192"/>
      <c r="B2" s="1192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  <c r="O2" s="1148"/>
      <c r="P2" s="1148"/>
      <c r="Q2" s="1148"/>
      <c r="R2" s="1148"/>
      <c r="S2" s="1148"/>
      <c r="T2" s="1148"/>
      <c r="U2" s="1148"/>
      <c r="V2" s="1148"/>
      <c r="W2" s="1148"/>
      <c r="X2" s="1148"/>
      <c r="Y2" s="1148"/>
      <c r="Z2" s="1148"/>
      <c r="AA2" s="1148"/>
      <c r="AB2" s="1148"/>
    </row>
    <row r="3" spans="1:28" s="53" customFormat="1" ht="0.75" customHeight="1">
      <c r="A3" s="1192"/>
      <c r="B3" s="1192"/>
      <c r="C3" s="54"/>
      <c r="D3" s="54"/>
      <c r="E3" s="54"/>
      <c r="F3" s="54"/>
      <c r="G3" s="54"/>
      <c r="H3" s="875"/>
      <c r="I3" s="54"/>
      <c r="J3" s="54"/>
      <c r="K3" s="54"/>
      <c r="L3" s="875"/>
      <c r="M3" s="54"/>
      <c r="N3" s="54"/>
      <c r="O3" s="54"/>
      <c r="P3" s="54"/>
      <c r="Q3" s="54"/>
      <c r="R3" s="54"/>
      <c r="S3" s="54"/>
      <c r="T3" s="875"/>
      <c r="U3" s="54"/>
      <c r="V3" s="1170" t="s">
        <v>121</v>
      </c>
      <c r="W3" s="1170"/>
      <c r="X3" s="1170"/>
      <c r="Y3" s="1170"/>
      <c r="Z3" s="1170"/>
      <c r="AA3" s="1170"/>
      <c r="AB3" s="1170"/>
    </row>
    <row r="4" spans="1:28" s="53" customFormat="1" ht="12.75" customHeight="1" thickBot="1">
      <c r="A4" s="1193"/>
      <c r="B4" s="1193"/>
      <c r="C4" s="55"/>
      <c r="D4" s="55"/>
      <c r="E4" s="56"/>
      <c r="F4" s="56"/>
      <c r="G4" s="56"/>
      <c r="H4" s="56"/>
      <c r="I4" s="56"/>
      <c r="J4" s="954"/>
      <c r="K4" s="954"/>
      <c r="L4" s="859"/>
      <c r="M4" s="157"/>
      <c r="N4" s="157"/>
      <c r="O4" s="157"/>
      <c r="P4" s="157"/>
      <c r="Q4" s="157"/>
      <c r="R4" s="157"/>
      <c r="S4" s="56"/>
      <c r="T4" s="56"/>
      <c r="U4" s="57"/>
      <c r="V4" s="1011"/>
      <c r="W4" s="1011"/>
      <c r="X4" s="1011"/>
      <c r="Y4" s="1011"/>
      <c r="Z4" s="1011"/>
      <c r="AA4" s="1011"/>
      <c r="AB4" s="1011"/>
    </row>
    <row r="5" spans="1:28" s="53" customFormat="1" ht="22.5" customHeight="1" thickBot="1">
      <c r="A5" s="966" t="s">
        <v>0</v>
      </c>
      <c r="B5" s="967"/>
      <c r="C5" s="968"/>
      <c r="D5" s="1012" t="s">
        <v>1</v>
      </c>
      <c r="E5" s="1019" t="s">
        <v>2</v>
      </c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177"/>
    </row>
    <row r="6" spans="1:28" s="53" customFormat="1" ht="15" customHeight="1" thickBot="1">
      <c r="A6" s="969"/>
      <c r="B6" s="970"/>
      <c r="C6" s="971"/>
      <c r="D6" s="1013"/>
      <c r="E6" s="1019" t="s">
        <v>44</v>
      </c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177"/>
      <c r="S6" s="1019" t="s">
        <v>45</v>
      </c>
      <c r="T6" s="1015"/>
      <c r="U6" s="1015"/>
      <c r="V6" s="1015"/>
      <c r="W6" s="1015"/>
      <c r="X6" s="1015"/>
      <c r="Y6" s="1015"/>
      <c r="Z6" s="1015"/>
      <c r="AA6" s="1015"/>
      <c r="AB6" s="1177"/>
    </row>
    <row r="7" spans="1:28" s="53" customFormat="1" ht="29.25" customHeight="1" thickBot="1">
      <c r="A7" s="972"/>
      <c r="B7" s="973"/>
      <c r="C7" s="974"/>
      <c r="D7" s="1138"/>
      <c r="E7" s="92" t="s">
        <v>6</v>
      </c>
      <c r="F7" s="93" t="s">
        <v>7</v>
      </c>
      <c r="G7" s="93" t="s">
        <v>8</v>
      </c>
      <c r="H7" s="93" t="s">
        <v>128</v>
      </c>
      <c r="I7" s="93" t="s">
        <v>30</v>
      </c>
      <c r="J7" s="158" t="s">
        <v>9</v>
      </c>
      <c r="K7" s="95" t="s">
        <v>10</v>
      </c>
      <c r="L7" s="908" t="s">
        <v>129</v>
      </c>
      <c r="M7" s="98" t="s">
        <v>6</v>
      </c>
      <c r="N7" s="95" t="s">
        <v>11</v>
      </c>
      <c r="O7" s="98" t="s">
        <v>6</v>
      </c>
      <c r="P7" s="159" t="s">
        <v>12</v>
      </c>
      <c r="Q7" s="160" t="s">
        <v>6</v>
      </c>
      <c r="R7" s="100" t="s">
        <v>7</v>
      </c>
      <c r="S7" s="100" t="s">
        <v>58</v>
      </c>
      <c r="T7" s="100" t="s">
        <v>124</v>
      </c>
      <c r="U7" s="93" t="s">
        <v>30</v>
      </c>
      <c r="V7" s="161" t="s">
        <v>9</v>
      </c>
      <c r="W7" s="95" t="s">
        <v>10</v>
      </c>
      <c r="X7" s="902" t="s">
        <v>130</v>
      </c>
      <c r="Y7" s="162" t="s">
        <v>6</v>
      </c>
      <c r="Z7" s="95" t="s">
        <v>11</v>
      </c>
      <c r="AA7" s="98" t="s">
        <v>6</v>
      </c>
      <c r="AB7" s="163" t="s">
        <v>12</v>
      </c>
    </row>
    <row r="8" spans="1:28" s="114" customFormat="1" ht="16.5" thickBot="1">
      <c r="A8" s="1180" t="s">
        <v>28</v>
      </c>
      <c r="B8" s="1181"/>
      <c r="C8" s="1181"/>
      <c r="D8" s="1181"/>
      <c r="E8" s="458"/>
      <c r="F8" s="1019" t="s">
        <v>5</v>
      </c>
      <c r="G8" s="1015"/>
      <c r="H8" s="1015"/>
      <c r="I8" s="1015"/>
      <c r="J8" s="1015"/>
      <c r="K8" s="1015"/>
      <c r="L8" s="1015"/>
      <c r="M8" s="1015"/>
      <c r="N8" s="1015"/>
      <c r="O8" s="1015"/>
      <c r="P8" s="1015"/>
      <c r="Q8" s="1015"/>
      <c r="R8" s="1015"/>
      <c r="S8" s="1015"/>
      <c r="T8" s="1015"/>
      <c r="U8" s="1015"/>
      <c r="V8" s="1015"/>
      <c r="W8" s="1015"/>
      <c r="X8" s="1015"/>
      <c r="Y8" s="1015"/>
      <c r="Z8" s="1015"/>
      <c r="AA8" s="1015"/>
      <c r="AB8" s="1177"/>
    </row>
    <row r="9" spans="1:28" s="114" customFormat="1" ht="27" customHeight="1" thickBot="1">
      <c r="A9" s="1221" t="s">
        <v>89</v>
      </c>
      <c r="B9" s="1222"/>
      <c r="C9" s="1223"/>
      <c r="D9" s="164">
        <f t="shared" ref="D9:D24" si="0">SUM(F9:J9,R9:V9)</f>
        <v>40</v>
      </c>
      <c r="E9" s="459"/>
      <c r="F9" s="165"/>
      <c r="G9" s="166"/>
      <c r="H9" s="166"/>
      <c r="I9" s="166"/>
      <c r="J9" s="177"/>
      <c r="K9" s="425"/>
      <c r="L9" s="884"/>
      <c r="M9" s="816"/>
      <c r="N9" s="190"/>
      <c r="O9" s="460"/>
      <c r="P9" s="211"/>
      <c r="Q9" s="746">
        <v>2</v>
      </c>
      <c r="R9" s="631">
        <v>15</v>
      </c>
      <c r="S9" s="631">
        <v>10</v>
      </c>
      <c r="T9" s="937">
        <v>5</v>
      </c>
      <c r="U9" s="631">
        <v>10</v>
      </c>
      <c r="V9" s="482"/>
      <c r="W9" s="747">
        <v>40</v>
      </c>
      <c r="X9" s="911"/>
      <c r="Y9" s="634">
        <v>2</v>
      </c>
      <c r="Z9" s="748"/>
      <c r="AA9" s="634"/>
      <c r="AB9" s="450" t="s">
        <v>34</v>
      </c>
    </row>
    <row r="10" spans="1:28" s="114" customFormat="1" ht="27" customHeight="1" thickBot="1">
      <c r="A10" s="557"/>
      <c r="B10" s="1190" t="s">
        <v>82</v>
      </c>
      <c r="C10" s="1191"/>
      <c r="D10" s="558">
        <f t="shared" si="0"/>
        <v>30</v>
      </c>
      <c r="E10" s="692">
        <f>E11</f>
        <v>1</v>
      </c>
      <c r="F10" s="141">
        <f>F11</f>
        <v>10</v>
      </c>
      <c r="G10" s="142">
        <f>G11</f>
        <v>0</v>
      </c>
      <c r="H10" s="938">
        <f>H11</f>
        <v>10</v>
      </c>
      <c r="I10" s="142">
        <v>10</v>
      </c>
      <c r="J10" s="304">
        <f>J11</f>
        <v>0</v>
      </c>
      <c r="K10" s="469">
        <f>K11</f>
        <v>0</v>
      </c>
      <c r="L10" s="909"/>
      <c r="M10" s="734">
        <f>M11</f>
        <v>0</v>
      </c>
      <c r="N10" s="306">
        <f>N11</f>
        <v>0</v>
      </c>
      <c r="O10" s="729">
        <f>O11</f>
        <v>0</v>
      </c>
      <c r="P10" s="90" t="s">
        <v>34</v>
      </c>
      <c r="Q10" s="714">
        <f>Q11</f>
        <v>0</v>
      </c>
      <c r="R10" s="701">
        <f>R11</f>
        <v>0</v>
      </c>
      <c r="S10" s="701">
        <f>S11</f>
        <v>0</v>
      </c>
      <c r="T10" s="701"/>
      <c r="U10" s="701">
        <f>U11</f>
        <v>0</v>
      </c>
      <c r="V10" s="708">
        <f>V11</f>
        <v>0</v>
      </c>
      <c r="W10" s="817">
        <f>W11</f>
        <v>0</v>
      </c>
      <c r="X10" s="817"/>
      <c r="Y10" s="701">
        <f>Y11</f>
        <v>0</v>
      </c>
      <c r="Z10" s="701">
        <f>Z11</f>
        <v>0</v>
      </c>
      <c r="AA10" s="701">
        <f>AA11</f>
        <v>0</v>
      </c>
      <c r="AB10" s="818"/>
    </row>
    <row r="11" spans="1:28" s="114" customFormat="1" ht="18.75" customHeight="1" thickBot="1">
      <c r="A11" s="1224" t="s">
        <v>83</v>
      </c>
      <c r="B11" s="1225"/>
      <c r="C11" s="1226"/>
      <c r="D11" s="167">
        <f t="shared" si="0"/>
        <v>25</v>
      </c>
      <c r="E11" s="731">
        <v>1</v>
      </c>
      <c r="F11" s="827">
        <v>10</v>
      </c>
      <c r="G11" s="539"/>
      <c r="H11" s="539">
        <v>10</v>
      </c>
      <c r="I11" s="539">
        <v>5</v>
      </c>
      <c r="J11" s="828"/>
      <c r="K11" s="425"/>
      <c r="L11" s="884"/>
      <c r="M11" s="685"/>
      <c r="N11" s="433"/>
      <c r="O11" s="686"/>
      <c r="P11" s="90" t="s">
        <v>34</v>
      </c>
      <c r="Q11" s="604"/>
      <c r="R11" s="540"/>
      <c r="S11" s="540"/>
      <c r="T11" s="540"/>
      <c r="U11" s="540"/>
      <c r="V11" s="829"/>
      <c r="W11" s="830"/>
      <c r="X11" s="830"/>
      <c r="Y11" s="608"/>
      <c r="Z11" s="542"/>
      <c r="AA11" s="608"/>
      <c r="AB11" s="831"/>
    </row>
    <row r="12" spans="1:28" s="114" customFormat="1" ht="25.5" customHeight="1" thickBot="1">
      <c r="A12" s="462"/>
      <c r="B12" s="1086" t="s">
        <v>71</v>
      </c>
      <c r="C12" s="1087"/>
      <c r="D12" s="168">
        <f t="shared" si="0"/>
        <v>0</v>
      </c>
      <c r="E12" s="666"/>
      <c r="F12" s="559"/>
      <c r="G12" s="497"/>
      <c r="H12" s="497"/>
      <c r="I12" s="497"/>
      <c r="J12" s="276"/>
      <c r="K12" s="278">
        <v>75</v>
      </c>
      <c r="L12" s="939">
        <v>5</v>
      </c>
      <c r="M12" s="819">
        <v>4</v>
      </c>
      <c r="N12" s="461"/>
      <c r="O12" s="820"/>
      <c r="P12" s="547" t="s">
        <v>33</v>
      </c>
      <c r="Q12" s="821"/>
      <c r="R12" s="490"/>
      <c r="S12" s="490"/>
      <c r="T12" s="490"/>
      <c r="U12" s="490"/>
      <c r="V12" s="822"/>
      <c r="W12" s="823"/>
      <c r="X12" s="912"/>
      <c r="Y12" s="824"/>
      <c r="Z12" s="825"/>
      <c r="AA12" s="824"/>
      <c r="AB12" s="826"/>
    </row>
    <row r="13" spans="1:28" s="114" customFormat="1" ht="27.75" customHeight="1" thickBot="1">
      <c r="A13" s="1143" t="s">
        <v>114</v>
      </c>
      <c r="B13" s="1144"/>
      <c r="C13" s="1145"/>
      <c r="D13" s="301">
        <f t="shared" si="0"/>
        <v>130</v>
      </c>
      <c r="E13" s="692">
        <f t="shared" ref="E13:K13" si="1">E14+E15</f>
        <v>6</v>
      </c>
      <c r="F13" s="141">
        <f t="shared" si="1"/>
        <v>40</v>
      </c>
      <c r="G13" s="306">
        <f t="shared" si="1"/>
        <v>40</v>
      </c>
      <c r="H13" s="306">
        <f t="shared" si="1"/>
        <v>10</v>
      </c>
      <c r="I13" s="142">
        <f t="shared" si="1"/>
        <v>40</v>
      </c>
      <c r="J13" s="306">
        <f t="shared" si="1"/>
        <v>0</v>
      </c>
      <c r="K13" s="305">
        <f t="shared" si="1"/>
        <v>40</v>
      </c>
      <c r="L13" s="921"/>
      <c r="M13" s="567">
        <f>M14+M15</f>
        <v>2</v>
      </c>
      <c r="N13" s="306">
        <f>N14+N15</f>
        <v>0</v>
      </c>
      <c r="O13" s="740">
        <f>O14+O15</f>
        <v>0</v>
      </c>
      <c r="P13" s="357"/>
      <c r="Q13" s="757">
        <f>Q14+Q15</f>
        <v>0</v>
      </c>
      <c r="R13" s="701">
        <f>R14+R15</f>
        <v>0</v>
      </c>
      <c r="S13" s="701">
        <f>S14+S15</f>
        <v>0</v>
      </c>
      <c r="T13" s="701"/>
      <c r="U13" s="701">
        <f>U14+U15</f>
        <v>0</v>
      </c>
      <c r="V13" s="708">
        <f>V14+V15</f>
        <v>0</v>
      </c>
      <c r="W13" s="714">
        <f>W14+W15</f>
        <v>80</v>
      </c>
      <c r="X13" s="817"/>
      <c r="Y13" s="701">
        <f>Y14+Y15</f>
        <v>4</v>
      </c>
      <c r="Z13" s="701">
        <f>Z14+Z15</f>
        <v>0</v>
      </c>
      <c r="AA13" s="708">
        <f>AA14+AA15</f>
        <v>0</v>
      </c>
      <c r="AB13" s="1104" t="s">
        <v>33</v>
      </c>
    </row>
    <row r="14" spans="1:28" s="114" customFormat="1" ht="15.75" customHeight="1">
      <c r="A14" s="262"/>
      <c r="B14" s="1182" t="s">
        <v>85</v>
      </c>
      <c r="C14" s="1183"/>
      <c r="D14" s="463">
        <f t="shared" si="0"/>
        <v>60</v>
      </c>
      <c r="E14" s="731">
        <v>3</v>
      </c>
      <c r="F14" s="265">
        <v>20</v>
      </c>
      <c r="G14" s="266">
        <v>25</v>
      </c>
      <c r="H14" s="266"/>
      <c r="I14" s="266">
        <v>15</v>
      </c>
      <c r="J14" s="266"/>
      <c r="K14" s="268"/>
      <c r="L14" s="273"/>
      <c r="M14" s="568"/>
      <c r="N14" s="269"/>
      <c r="O14" s="741"/>
      <c r="P14" s="390" t="s">
        <v>32</v>
      </c>
      <c r="Q14" s="758"/>
      <c r="R14" s="749"/>
      <c r="S14" s="749"/>
      <c r="T14" s="749"/>
      <c r="U14" s="481"/>
      <c r="V14" s="759"/>
      <c r="W14" s="760"/>
      <c r="X14" s="913"/>
      <c r="Y14" s="761"/>
      <c r="Z14" s="762"/>
      <c r="AA14" s="700"/>
      <c r="AB14" s="1104"/>
    </row>
    <row r="15" spans="1:28" s="114" customFormat="1" ht="15.75" customHeight="1" thickBot="1">
      <c r="A15" s="288"/>
      <c r="B15" s="1213" t="s">
        <v>86</v>
      </c>
      <c r="C15" s="1214"/>
      <c r="D15" s="399">
        <f t="shared" si="0"/>
        <v>70</v>
      </c>
      <c r="E15" s="732">
        <v>3</v>
      </c>
      <c r="F15" s="291">
        <v>20</v>
      </c>
      <c r="G15" s="292">
        <v>15</v>
      </c>
      <c r="H15" s="932">
        <v>10</v>
      </c>
      <c r="I15" s="292">
        <v>25</v>
      </c>
      <c r="J15" s="292"/>
      <c r="K15" s="294">
        <v>40</v>
      </c>
      <c r="L15" s="297"/>
      <c r="M15" s="566">
        <v>2</v>
      </c>
      <c r="N15" s="285"/>
      <c r="O15" s="739"/>
      <c r="P15" s="456" t="s">
        <v>32</v>
      </c>
      <c r="Q15" s="755"/>
      <c r="R15" s="756"/>
      <c r="S15" s="756"/>
      <c r="T15" s="756"/>
      <c r="U15" s="560"/>
      <c r="V15" s="561"/>
      <c r="W15" s="751">
        <v>80</v>
      </c>
      <c r="X15" s="914"/>
      <c r="Y15" s="563">
        <v>4</v>
      </c>
      <c r="Z15" s="670"/>
      <c r="AA15" s="586"/>
      <c r="AB15" s="1105"/>
    </row>
    <row r="16" spans="1:28" s="114" customFormat="1" ht="32.25" customHeight="1" thickBot="1">
      <c r="A16" s="1085" t="s">
        <v>88</v>
      </c>
      <c r="B16" s="1086"/>
      <c r="C16" s="1087"/>
      <c r="D16" s="301">
        <f t="shared" si="0"/>
        <v>50</v>
      </c>
      <c r="E16" s="692">
        <f>E17+E18</f>
        <v>2</v>
      </c>
      <c r="F16" s="305">
        <f>SUM(F17,F18)</f>
        <v>10</v>
      </c>
      <c r="G16" s="306">
        <f>SUM(G17,G18)</f>
        <v>5</v>
      </c>
      <c r="H16" s="306">
        <f>SUM(H17,H18)</f>
        <v>15</v>
      </c>
      <c r="I16" s="306">
        <f>SUM(I17,I18)</f>
        <v>20</v>
      </c>
      <c r="J16" s="306"/>
      <c r="K16" s="305"/>
      <c r="L16" s="308"/>
      <c r="M16" s="567"/>
      <c r="N16" s="306"/>
      <c r="O16" s="740"/>
      <c r="P16" s="357"/>
      <c r="Q16" s="757">
        <f>Q17+Q18</f>
        <v>0</v>
      </c>
      <c r="R16" s="567">
        <f>R17+R18</f>
        <v>0</v>
      </c>
      <c r="S16" s="567">
        <f>S17+S18</f>
        <v>0</v>
      </c>
      <c r="T16" s="567"/>
      <c r="U16" s="567">
        <f>U17+U18</f>
        <v>0</v>
      </c>
      <c r="V16" s="708">
        <f>V17+V18</f>
        <v>0</v>
      </c>
      <c r="W16" s="714">
        <f>W17+W18</f>
        <v>40</v>
      </c>
      <c r="X16" s="817"/>
      <c r="Y16" s="701">
        <f>Y17+Y18</f>
        <v>2</v>
      </c>
      <c r="Z16" s="701">
        <f>Z17+Z18</f>
        <v>0</v>
      </c>
      <c r="AA16" s="708">
        <f>AA17+AA18</f>
        <v>0</v>
      </c>
      <c r="AB16" s="1103" t="s">
        <v>33</v>
      </c>
    </row>
    <row r="17" spans="1:28" s="114" customFormat="1" ht="15.75" customHeight="1">
      <c r="A17" s="274"/>
      <c r="B17" s="1175" t="s">
        <v>88</v>
      </c>
      <c r="C17" s="1176"/>
      <c r="D17" s="408">
        <f t="shared" si="0"/>
        <v>25</v>
      </c>
      <c r="E17" s="731">
        <v>1</v>
      </c>
      <c r="F17" s="265">
        <v>10</v>
      </c>
      <c r="G17" s="266">
        <v>5</v>
      </c>
      <c r="H17" s="266"/>
      <c r="I17" s="266">
        <v>10</v>
      </c>
      <c r="J17" s="266"/>
      <c r="K17" s="268"/>
      <c r="L17" s="273"/>
      <c r="M17" s="568"/>
      <c r="N17" s="269"/>
      <c r="O17" s="741"/>
      <c r="P17" s="390" t="s">
        <v>32</v>
      </c>
      <c r="Q17" s="758"/>
      <c r="R17" s="481"/>
      <c r="S17" s="481"/>
      <c r="T17" s="481"/>
      <c r="U17" s="481"/>
      <c r="V17" s="759"/>
      <c r="W17" s="760"/>
      <c r="X17" s="913"/>
      <c r="Y17" s="761"/>
      <c r="Z17" s="762"/>
      <c r="AA17" s="700"/>
      <c r="AB17" s="1104"/>
    </row>
    <row r="18" spans="1:28" s="114" customFormat="1" ht="15.75" customHeight="1" thickBot="1">
      <c r="A18" s="299"/>
      <c r="B18" s="1110" t="s">
        <v>116</v>
      </c>
      <c r="C18" s="1111"/>
      <c r="D18" s="392">
        <f t="shared" si="0"/>
        <v>25</v>
      </c>
      <c r="E18" s="732">
        <v>1</v>
      </c>
      <c r="F18" s="291"/>
      <c r="G18" s="292"/>
      <c r="H18" s="932">
        <v>15</v>
      </c>
      <c r="I18" s="292">
        <v>10</v>
      </c>
      <c r="J18" s="292"/>
      <c r="K18" s="216"/>
      <c r="L18" s="297"/>
      <c r="M18" s="569"/>
      <c r="N18" s="218"/>
      <c r="O18" s="739"/>
      <c r="P18" s="456" t="s">
        <v>32</v>
      </c>
      <c r="Q18" s="763"/>
      <c r="R18" s="560"/>
      <c r="S18" s="560"/>
      <c r="T18" s="560"/>
      <c r="U18" s="560"/>
      <c r="V18" s="561"/>
      <c r="W18" s="751">
        <v>40</v>
      </c>
      <c r="X18" s="914"/>
      <c r="Y18" s="586">
        <v>2</v>
      </c>
      <c r="Z18" s="752"/>
      <c r="AA18" s="586"/>
      <c r="AB18" s="1104"/>
    </row>
    <row r="19" spans="1:28" s="114" customFormat="1" ht="20.25" customHeight="1" thickBot="1">
      <c r="A19" s="1143" t="s">
        <v>90</v>
      </c>
      <c r="B19" s="1144"/>
      <c r="C19" s="1145"/>
      <c r="D19" s="465">
        <f t="shared" si="0"/>
        <v>60</v>
      </c>
      <c r="E19" s="692">
        <f>E20+E21</f>
        <v>2</v>
      </c>
      <c r="F19" s="136">
        <f t="shared" ref="F19:K19" si="2">SUM(F20,F21)</f>
        <v>15</v>
      </c>
      <c r="G19" s="137">
        <f t="shared" si="2"/>
        <v>5</v>
      </c>
      <c r="H19" s="137">
        <f t="shared" si="2"/>
        <v>10</v>
      </c>
      <c r="I19" s="137">
        <f t="shared" si="2"/>
        <v>30</v>
      </c>
      <c r="J19" s="257">
        <f t="shared" si="2"/>
        <v>0</v>
      </c>
      <c r="K19" s="256">
        <f t="shared" si="2"/>
        <v>0</v>
      </c>
      <c r="L19" s="261"/>
      <c r="M19" s="564">
        <f>SUM(M20,M21)</f>
        <v>0</v>
      </c>
      <c r="N19" s="257">
        <f>SUM(N20,N21)</f>
        <v>0</v>
      </c>
      <c r="O19" s="737">
        <f>SUM(O20,O21)</f>
        <v>0</v>
      </c>
      <c r="P19" s="211"/>
      <c r="Q19" s="753">
        <f>Q20+Q21</f>
        <v>0</v>
      </c>
      <c r="R19" s="699">
        <f>R20+R21</f>
        <v>0</v>
      </c>
      <c r="S19" s="699">
        <f>S20+S21</f>
        <v>0</v>
      </c>
      <c r="T19" s="699"/>
      <c r="U19" s="699">
        <f>U20+U21</f>
        <v>0</v>
      </c>
      <c r="V19" s="703">
        <f>V20+V21</f>
        <v>0</v>
      </c>
      <c r="W19" s="710">
        <f>W20+W21</f>
        <v>40</v>
      </c>
      <c r="X19" s="915"/>
      <c r="Y19" s="699">
        <f>Y20+Y21</f>
        <v>2</v>
      </c>
      <c r="Z19" s="699">
        <f>Z20+Z21</f>
        <v>0</v>
      </c>
      <c r="AA19" s="699">
        <f>AA20+AA21</f>
        <v>0</v>
      </c>
      <c r="AB19" s="1215" t="s">
        <v>33</v>
      </c>
    </row>
    <row r="20" spans="1:28" s="114" customFormat="1" ht="15.75" customHeight="1">
      <c r="A20" s="262"/>
      <c r="B20" s="1114" t="s">
        <v>90</v>
      </c>
      <c r="C20" s="1115"/>
      <c r="D20" s="263">
        <f t="shared" si="0"/>
        <v>30</v>
      </c>
      <c r="E20" s="581">
        <v>1</v>
      </c>
      <c r="F20" s="265">
        <v>10</v>
      </c>
      <c r="G20" s="266">
        <v>5</v>
      </c>
      <c r="H20" s="266"/>
      <c r="I20" s="266">
        <v>15</v>
      </c>
      <c r="J20" s="266"/>
      <c r="K20" s="234"/>
      <c r="L20" s="239"/>
      <c r="M20" s="565"/>
      <c r="N20" s="241"/>
      <c r="O20" s="738"/>
      <c r="P20" s="315" t="s">
        <v>32</v>
      </c>
      <c r="Q20" s="690"/>
      <c r="R20" s="754"/>
      <c r="S20" s="754"/>
      <c r="T20" s="754"/>
      <c r="U20" s="243"/>
      <c r="V20" s="750"/>
      <c r="W20" s="760"/>
      <c r="X20" s="913"/>
      <c r="Y20" s="700"/>
      <c r="Z20" s="762"/>
      <c r="AA20" s="700"/>
      <c r="AB20" s="1216"/>
    </row>
    <row r="21" spans="1:28" s="114" customFormat="1" ht="15.75" customHeight="1" thickBot="1">
      <c r="A21" s="299"/>
      <c r="B21" s="1083" t="s">
        <v>116</v>
      </c>
      <c r="C21" s="1084"/>
      <c r="D21" s="300">
        <f t="shared" si="0"/>
        <v>30</v>
      </c>
      <c r="E21" s="576">
        <v>1</v>
      </c>
      <c r="F21" s="215">
        <v>5</v>
      </c>
      <c r="G21" s="194"/>
      <c r="H21" s="934">
        <v>10</v>
      </c>
      <c r="I21" s="194">
        <v>15</v>
      </c>
      <c r="J21" s="194"/>
      <c r="K21" s="216"/>
      <c r="L21" s="252"/>
      <c r="M21" s="566"/>
      <c r="N21" s="218"/>
      <c r="O21" s="742"/>
      <c r="P21" s="456" t="s">
        <v>32</v>
      </c>
      <c r="Q21" s="763"/>
      <c r="R21" s="251"/>
      <c r="S21" s="251"/>
      <c r="T21" s="251"/>
      <c r="U21" s="246"/>
      <c r="V21" s="764"/>
      <c r="W21" s="249">
        <v>40</v>
      </c>
      <c r="X21" s="888"/>
      <c r="Y21" s="570">
        <v>2</v>
      </c>
      <c r="Z21" s="670"/>
      <c r="AA21" s="570"/>
      <c r="AB21" s="1217"/>
    </row>
    <row r="22" spans="1:28" s="471" customFormat="1" ht="22.5" customHeight="1" thickBot="1">
      <c r="A22" s="1085" t="s">
        <v>46</v>
      </c>
      <c r="B22" s="1086"/>
      <c r="C22" s="1087"/>
      <c r="D22" s="466">
        <f t="shared" si="0"/>
        <v>60</v>
      </c>
      <c r="E22" s="733">
        <f>E23+E24</f>
        <v>2</v>
      </c>
      <c r="F22" s="467">
        <f>SUM(F23,F24)</f>
        <v>20</v>
      </c>
      <c r="G22" s="468">
        <f>SUM(G23,G24)</f>
        <v>5</v>
      </c>
      <c r="H22" s="468">
        <f>SUM(H23,H24)</f>
        <v>5</v>
      </c>
      <c r="I22" s="468">
        <f>SUM(I23,I24)</f>
        <v>30</v>
      </c>
      <c r="J22" s="468"/>
      <c r="K22" s="469"/>
      <c r="L22" s="909"/>
      <c r="M22" s="734"/>
      <c r="N22" s="470"/>
      <c r="O22" s="743"/>
      <c r="P22" s="211"/>
      <c r="Q22" s="765"/>
      <c r="R22" s="571"/>
      <c r="S22" s="571"/>
      <c r="T22" s="571"/>
      <c r="U22" s="571"/>
      <c r="V22" s="766"/>
      <c r="W22" s="767">
        <f>W23+W24</f>
        <v>40</v>
      </c>
      <c r="X22" s="916"/>
      <c r="Y22" s="571">
        <f>Y23+Y24</f>
        <v>2</v>
      </c>
      <c r="Z22" s="571"/>
      <c r="AA22" s="571"/>
      <c r="AB22" s="1218" t="s">
        <v>34</v>
      </c>
    </row>
    <row r="23" spans="1:28" s="114" customFormat="1" ht="15.75" customHeight="1">
      <c r="A23" s="212"/>
      <c r="B23" s="1165" t="s">
        <v>46</v>
      </c>
      <c r="C23" s="1166"/>
      <c r="D23" s="224">
        <f t="shared" si="0"/>
        <v>30</v>
      </c>
      <c r="E23" s="574">
        <v>1</v>
      </c>
      <c r="F23" s="205">
        <v>10</v>
      </c>
      <c r="G23" s="177">
        <v>5</v>
      </c>
      <c r="H23" s="177"/>
      <c r="I23" s="177">
        <v>15</v>
      </c>
      <c r="J23" s="177"/>
      <c r="K23" s="188"/>
      <c r="L23" s="228"/>
      <c r="M23" s="735"/>
      <c r="N23" s="190"/>
      <c r="O23" s="744"/>
      <c r="P23" s="315" t="s">
        <v>32</v>
      </c>
      <c r="Q23" s="768"/>
      <c r="R23" s="769"/>
      <c r="S23" s="769"/>
      <c r="T23" s="769"/>
      <c r="U23" s="631"/>
      <c r="V23" s="770"/>
      <c r="W23" s="747"/>
      <c r="X23" s="911"/>
      <c r="Y23" s="572"/>
      <c r="Z23" s="748"/>
      <c r="AA23" s="572"/>
      <c r="AB23" s="1219"/>
    </row>
    <row r="24" spans="1:28" s="114" customFormat="1" ht="15.75" customHeight="1" thickBot="1">
      <c r="A24" s="472"/>
      <c r="B24" s="473" t="s">
        <v>116</v>
      </c>
      <c r="C24" s="474"/>
      <c r="D24" s="472">
        <f t="shared" si="0"/>
        <v>30</v>
      </c>
      <c r="E24" s="614">
        <v>1</v>
      </c>
      <c r="F24" s="439">
        <v>10</v>
      </c>
      <c r="G24" s="440"/>
      <c r="H24" s="940">
        <v>5</v>
      </c>
      <c r="I24" s="440">
        <v>15</v>
      </c>
      <c r="J24" s="440"/>
      <c r="K24" s="475"/>
      <c r="L24" s="905"/>
      <c r="M24" s="736"/>
      <c r="N24" s="476"/>
      <c r="O24" s="745"/>
      <c r="P24" s="456" t="s">
        <v>32</v>
      </c>
      <c r="Q24" s="771"/>
      <c r="R24" s="772"/>
      <c r="S24" s="772"/>
      <c r="T24" s="772"/>
      <c r="U24" s="617"/>
      <c r="V24" s="773"/>
      <c r="W24" s="774">
        <v>40</v>
      </c>
      <c r="X24" s="917"/>
      <c r="Y24" s="573">
        <v>2</v>
      </c>
      <c r="Z24" s="775"/>
      <c r="AA24" s="573"/>
      <c r="AB24" s="1220"/>
    </row>
    <row r="25" spans="1:28" s="114" customFormat="1" ht="18.75" customHeight="1" thickBot="1">
      <c r="A25" s="1162" t="s">
        <v>56</v>
      </c>
      <c r="B25" s="1163"/>
      <c r="C25" s="1164"/>
      <c r="D25" s="135">
        <f t="shared" ref="D25:O25" si="3">SUM(D9,D10,D11,D12,D13,D16,D19,D22)</f>
        <v>395</v>
      </c>
      <c r="E25" s="108">
        <f t="shared" si="3"/>
        <v>14</v>
      </c>
      <c r="F25" s="110">
        <f t="shared" si="3"/>
        <v>105</v>
      </c>
      <c r="G25" s="111">
        <f t="shared" si="3"/>
        <v>55</v>
      </c>
      <c r="H25" s="111">
        <f t="shared" si="3"/>
        <v>60</v>
      </c>
      <c r="I25" s="111">
        <f t="shared" si="3"/>
        <v>135</v>
      </c>
      <c r="J25" s="118">
        <f t="shared" si="3"/>
        <v>0</v>
      </c>
      <c r="K25" s="120">
        <f t="shared" si="3"/>
        <v>115</v>
      </c>
      <c r="L25" s="860">
        <f t="shared" si="3"/>
        <v>5</v>
      </c>
      <c r="M25" s="108">
        <f t="shared" si="3"/>
        <v>6</v>
      </c>
      <c r="N25" s="113">
        <f t="shared" si="3"/>
        <v>0</v>
      </c>
      <c r="O25" s="545">
        <f t="shared" si="3"/>
        <v>0</v>
      </c>
      <c r="P25" s="113"/>
      <c r="Q25" s="108">
        <f t="shared" ref="Q25:W25" si="4">SUM(Q9,Q10,Q11,Q12,Q13,Q16,Q19,Q22)</f>
        <v>2</v>
      </c>
      <c r="R25" s="103">
        <f t="shared" si="4"/>
        <v>15</v>
      </c>
      <c r="S25" s="103">
        <f t="shared" si="4"/>
        <v>10</v>
      </c>
      <c r="T25" s="103">
        <f t="shared" si="4"/>
        <v>5</v>
      </c>
      <c r="U25" s="104">
        <f t="shared" si="4"/>
        <v>10</v>
      </c>
      <c r="V25" s="105">
        <f t="shared" si="4"/>
        <v>0</v>
      </c>
      <c r="W25" s="105">
        <f t="shared" si="4"/>
        <v>240</v>
      </c>
      <c r="X25" s="105"/>
      <c r="Y25" s="107">
        <f>SUM(Y9,Y10,Y11,Y12,Y13,Y16,Y19,Y22)</f>
        <v>12</v>
      </c>
      <c r="Z25" s="108">
        <f>SUM(Z9,Z10,Z11,Z12,Z13,Z16,Z19,Z22)</f>
        <v>0</v>
      </c>
      <c r="AA25" s="545">
        <f>SUM(AA9,AA10,AA11,AA12,AA13,AA16,AA19,AA22)</f>
        <v>0</v>
      </c>
      <c r="AB25" s="477"/>
    </row>
    <row r="26" spans="1:28" s="114" customFormat="1" ht="23.25" customHeight="1" thickBot="1">
      <c r="A26" s="1180" t="s">
        <v>96</v>
      </c>
      <c r="B26" s="1181"/>
      <c r="C26" s="1181"/>
      <c r="D26" s="1181"/>
      <c r="E26" s="1203"/>
      <c r="F26" s="1180"/>
      <c r="G26" s="1181"/>
      <c r="H26" s="1181"/>
      <c r="I26" s="1181"/>
      <c r="J26" s="1181"/>
      <c r="K26" s="1181"/>
      <c r="L26" s="1181"/>
      <c r="M26" s="1181"/>
      <c r="N26" s="1181"/>
      <c r="O26" s="1181"/>
      <c r="P26" s="1181"/>
      <c r="Q26" s="1181"/>
      <c r="R26" s="1181"/>
      <c r="S26" s="1181"/>
      <c r="T26" s="1181"/>
      <c r="U26" s="1181"/>
      <c r="V26" s="1181"/>
      <c r="W26" s="1181"/>
      <c r="X26" s="1181"/>
      <c r="Y26" s="1181"/>
      <c r="Z26" s="1181"/>
      <c r="AA26" s="1181"/>
      <c r="AB26" s="1203"/>
    </row>
    <row r="27" spans="1:28" s="114" customFormat="1" ht="15.75" customHeight="1">
      <c r="A27" s="478"/>
      <c r="B27" s="1178" t="s">
        <v>37</v>
      </c>
      <c r="C27" s="1179"/>
      <c r="D27" s="479">
        <f>SUM(F27:J27,R27:V27)</f>
        <v>50</v>
      </c>
      <c r="E27" s="574">
        <v>1</v>
      </c>
      <c r="F27" s="480">
        <v>10</v>
      </c>
      <c r="G27" s="481">
        <v>10</v>
      </c>
      <c r="H27" s="941">
        <v>10</v>
      </c>
      <c r="I27" s="481">
        <v>20</v>
      </c>
      <c r="J27" s="482"/>
      <c r="K27" s="483">
        <v>40</v>
      </c>
      <c r="L27" s="483"/>
      <c r="M27" s="581">
        <v>2</v>
      </c>
      <c r="N27" s="484"/>
      <c r="O27" s="485"/>
      <c r="P27" s="835" t="s">
        <v>33</v>
      </c>
      <c r="Q27" s="776"/>
      <c r="R27" s="777"/>
      <c r="S27" s="777"/>
      <c r="T27" s="777"/>
      <c r="U27" s="778"/>
      <c r="V27" s="779"/>
      <c r="W27" s="780"/>
      <c r="X27" s="918"/>
      <c r="Y27" s="781"/>
      <c r="Z27" s="484"/>
      <c r="AA27" s="782"/>
      <c r="AB27" s="486"/>
    </row>
    <row r="28" spans="1:28" s="114" customFormat="1" ht="30" customHeight="1" thickBot="1">
      <c r="A28" s="503"/>
      <c r="B28" s="1201" t="s">
        <v>117</v>
      </c>
      <c r="C28" s="1202"/>
      <c r="D28" s="504">
        <f>SUM(F28:J28,R28:V28)</f>
        <v>30</v>
      </c>
      <c r="E28" s="732">
        <v>1</v>
      </c>
      <c r="F28" s="505"/>
      <c r="G28" s="341"/>
      <c r="H28" s="341"/>
      <c r="I28" s="341"/>
      <c r="J28" s="195">
        <v>15</v>
      </c>
      <c r="K28" s="506"/>
      <c r="L28" s="506"/>
      <c r="M28" s="732"/>
      <c r="N28" s="783"/>
      <c r="O28" s="784"/>
      <c r="P28" s="287" t="s">
        <v>32</v>
      </c>
      <c r="Q28" s="576">
        <v>1</v>
      </c>
      <c r="R28" s="785"/>
      <c r="S28" s="785"/>
      <c r="T28" s="785"/>
      <c r="U28" s="786"/>
      <c r="V28" s="787">
        <v>15</v>
      </c>
      <c r="W28" s="788"/>
      <c r="X28" s="919"/>
      <c r="Y28" s="789"/>
      <c r="Z28" s="783"/>
      <c r="AA28" s="790"/>
      <c r="AB28" s="508" t="s">
        <v>32</v>
      </c>
    </row>
    <row r="29" spans="1:28" s="114" customFormat="1" ht="20.25" customHeight="1" thickBot="1">
      <c r="A29" s="1162" t="s">
        <v>56</v>
      </c>
      <c r="B29" s="1163"/>
      <c r="C29" s="1164"/>
      <c r="D29" s="509">
        <f t="shared" ref="D29:K29" si="5">SUM(D27:D28)</f>
        <v>80</v>
      </c>
      <c r="E29" s="815">
        <f t="shared" si="5"/>
        <v>2</v>
      </c>
      <c r="F29" s="129">
        <f t="shared" si="5"/>
        <v>10</v>
      </c>
      <c r="G29" s="130">
        <f t="shared" si="5"/>
        <v>10</v>
      </c>
      <c r="H29" s="130">
        <f t="shared" si="5"/>
        <v>10</v>
      </c>
      <c r="I29" s="130">
        <f t="shared" si="5"/>
        <v>20</v>
      </c>
      <c r="J29" s="510">
        <f t="shared" si="5"/>
        <v>15</v>
      </c>
      <c r="K29" s="133">
        <f t="shared" si="5"/>
        <v>40</v>
      </c>
      <c r="L29" s="871"/>
      <c r="M29" s="577">
        <f>SUM(M27:M28)</f>
        <v>2</v>
      </c>
      <c r="N29" s="791">
        <f>SUM(N27:N28)</f>
        <v>0</v>
      </c>
      <c r="O29" s="577">
        <f>SUM(O27:O28)</f>
        <v>0</v>
      </c>
      <c r="P29" s="577"/>
      <c r="Q29" s="577">
        <f>SUM(Q27:Q28)</f>
        <v>1</v>
      </c>
      <c r="R29" s="697">
        <f>SUM(R27:R28)</f>
        <v>0</v>
      </c>
      <c r="S29" s="697">
        <f>SUM(S27:S28)</f>
        <v>0</v>
      </c>
      <c r="T29" s="697"/>
      <c r="U29" s="698">
        <f>SUM(U27:U28)</f>
        <v>0</v>
      </c>
      <c r="V29" s="792">
        <f>SUM(V27:V28)</f>
        <v>15</v>
      </c>
      <c r="W29" s="580">
        <f>SUM(W27:W28)</f>
        <v>0</v>
      </c>
      <c r="X29" s="867"/>
      <c r="Y29" s="791">
        <f>SUM(Y27:Y28)</f>
        <v>0</v>
      </c>
      <c r="Z29" s="577">
        <f>SUM(Z27:Z28)</f>
        <v>0</v>
      </c>
      <c r="AA29" s="791">
        <f>SUM(AA27:AA28)</f>
        <v>0</v>
      </c>
      <c r="AB29" s="511"/>
    </row>
    <row r="30" spans="1:28" s="114" customFormat="1" ht="33.75" customHeight="1" thickBot="1">
      <c r="A30" s="1188" t="s">
        <v>60</v>
      </c>
      <c r="B30" s="1189"/>
      <c r="C30" s="1189"/>
      <c r="D30" s="1189"/>
      <c r="E30" s="1189"/>
      <c r="F30" s="1208"/>
      <c r="G30" s="1209"/>
      <c r="H30" s="1209"/>
      <c r="I30" s="1209"/>
      <c r="J30" s="1209"/>
      <c r="K30" s="1021"/>
      <c r="L30" s="1021"/>
      <c r="M30" s="1021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10"/>
    </row>
    <row r="31" spans="1:28" s="114" customFormat="1" ht="15.75" customHeight="1">
      <c r="A31" s="512"/>
      <c r="B31" s="1122" t="s">
        <v>84</v>
      </c>
      <c r="C31" s="1197"/>
      <c r="D31" s="513">
        <f>SUM(W31,Z31)</f>
        <v>200</v>
      </c>
      <c r="E31" s="514"/>
      <c r="F31" s="165"/>
      <c r="G31" s="166"/>
      <c r="H31" s="166"/>
      <c r="I31" s="166"/>
      <c r="J31" s="363"/>
      <c r="K31" s="515"/>
      <c r="L31" s="515"/>
      <c r="M31" s="516"/>
      <c r="N31" s="515"/>
      <c r="O31" s="516"/>
      <c r="P31" s="517"/>
      <c r="Q31" s="516"/>
      <c r="R31" s="165"/>
      <c r="S31" s="166"/>
      <c r="T31" s="166"/>
      <c r="U31" s="166"/>
      <c r="V31" s="179"/>
      <c r="W31" s="518"/>
      <c r="X31" s="518"/>
      <c r="Y31" s="360"/>
      <c r="Z31" s="518">
        <v>200</v>
      </c>
      <c r="AA31" s="795">
        <v>5</v>
      </c>
      <c r="AB31" s="211" t="s">
        <v>32</v>
      </c>
    </row>
    <row r="32" spans="1:28" s="114" customFormat="1" ht="15.75" customHeight="1">
      <c r="A32" s="340"/>
      <c r="B32" s="1088" t="s">
        <v>92</v>
      </c>
      <c r="C32" s="1167"/>
      <c r="D32" s="519">
        <f>SUM(W32,Z32)</f>
        <v>40</v>
      </c>
      <c r="E32" s="520"/>
      <c r="F32" s="453"/>
      <c r="G32" s="333"/>
      <c r="H32" s="333"/>
      <c r="I32" s="333"/>
      <c r="J32" s="368"/>
      <c r="K32" s="521"/>
      <c r="L32" s="521"/>
      <c r="M32" s="522"/>
      <c r="N32" s="521"/>
      <c r="O32" s="522"/>
      <c r="P32" s="523"/>
      <c r="Q32" s="522"/>
      <c r="R32" s="453"/>
      <c r="S32" s="333"/>
      <c r="T32" s="333"/>
      <c r="U32" s="333"/>
      <c r="V32" s="233"/>
      <c r="W32" s="524"/>
      <c r="X32" s="524"/>
      <c r="Y32" s="525"/>
      <c r="Z32" s="524">
        <v>40</v>
      </c>
      <c r="AA32" s="796">
        <v>1</v>
      </c>
      <c r="AB32" s="315" t="s">
        <v>32</v>
      </c>
    </row>
    <row r="33" spans="1:33" s="114" customFormat="1" ht="15.75" customHeight="1">
      <c r="A33" s="340"/>
      <c r="B33" s="1173" t="s">
        <v>88</v>
      </c>
      <c r="C33" s="1174"/>
      <c r="D33" s="519">
        <f>SUM(W33,Z33)</f>
        <v>40</v>
      </c>
      <c r="E33" s="520"/>
      <c r="F33" s="453"/>
      <c r="G33" s="333"/>
      <c r="H33" s="333"/>
      <c r="I33" s="333"/>
      <c r="J33" s="368"/>
      <c r="K33" s="521"/>
      <c r="L33" s="521"/>
      <c r="M33" s="522"/>
      <c r="N33" s="521"/>
      <c r="O33" s="522"/>
      <c r="P33" s="523"/>
      <c r="Q33" s="522"/>
      <c r="R33" s="453"/>
      <c r="S33" s="333"/>
      <c r="T33" s="333"/>
      <c r="U33" s="333"/>
      <c r="V33" s="233"/>
      <c r="W33" s="524"/>
      <c r="X33" s="524"/>
      <c r="Y33" s="525"/>
      <c r="Z33" s="524">
        <v>40</v>
      </c>
      <c r="AA33" s="796">
        <v>1</v>
      </c>
      <c r="AB33" s="315" t="s">
        <v>32</v>
      </c>
    </row>
    <row r="34" spans="1:33" s="114" customFormat="1" ht="15.75" customHeight="1">
      <c r="A34" s="331"/>
      <c r="B34" s="1204" t="s">
        <v>90</v>
      </c>
      <c r="C34" s="1205"/>
      <c r="D34" s="519">
        <f>SUM(K34,Z34)</f>
        <v>40</v>
      </c>
      <c r="E34" s="520"/>
      <c r="F34" s="453"/>
      <c r="G34" s="333"/>
      <c r="H34" s="333"/>
      <c r="I34" s="333"/>
      <c r="J34" s="368"/>
      <c r="K34" s="527"/>
      <c r="L34" s="527"/>
      <c r="M34" s="526"/>
      <c r="N34" s="527"/>
      <c r="O34" s="522"/>
      <c r="P34" s="528"/>
      <c r="Q34" s="522"/>
      <c r="R34" s="453"/>
      <c r="S34" s="333"/>
      <c r="T34" s="333"/>
      <c r="U34" s="333"/>
      <c r="V34" s="233"/>
      <c r="W34" s="524"/>
      <c r="X34" s="524"/>
      <c r="Y34" s="204"/>
      <c r="Z34" s="524">
        <v>40</v>
      </c>
      <c r="AA34" s="796">
        <v>1</v>
      </c>
      <c r="AB34" s="315" t="s">
        <v>32</v>
      </c>
    </row>
    <row r="35" spans="1:33" s="114" customFormat="1" ht="15.75" customHeight="1">
      <c r="A35" s="331"/>
      <c r="B35" s="1088" t="s">
        <v>71</v>
      </c>
      <c r="C35" s="1167"/>
      <c r="D35" s="519">
        <f>SUM(W35,Z35)</f>
        <v>0</v>
      </c>
      <c r="E35" s="520"/>
      <c r="F35" s="453"/>
      <c r="G35" s="333"/>
      <c r="H35" s="333"/>
      <c r="I35" s="333"/>
      <c r="J35" s="368"/>
      <c r="K35" s="521"/>
      <c r="L35" s="521"/>
      <c r="M35" s="522"/>
      <c r="N35" s="521">
        <v>120</v>
      </c>
      <c r="O35" s="793">
        <v>3</v>
      </c>
      <c r="P35" s="834" t="s">
        <v>32</v>
      </c>
      <c r="Q35" s="522"/>
      <c r="R35" s="453"/>
      <c r="S35" s="333"/>
      <c r="T35" s="333"/>
      <c r="U35" s="333"/>
      <c r="V35" s="233"/>
      <c r="W35" s="524"/>
      <c r="X35" s="524"/>
      <c r="Y35" s="525"/>
      <c r="Z35" s="524"/>
      <c r="AA35" s="796"/>
      <c r="AB35" s="315"/>
    </row>
    <row r="36" spans="1:33" s="114" customFormat="1" ht="15.75" customHeight="1" thickBot="1">
      <c r="A36" s="340"/>
      <c r="B36" s="1206" t="s">
        <v>75</v>
      </c>
      <c r="C36" s="1201"/>
      <c r="D36" s="529">
        <f>SUM(W36,Z36)</f>
        <v>0</v>
      </c>
      <c r="E36" s="507"/>
      <c r="F36" s="530"/>
      <c r="G36" s="341"/>
      <c r="H36" s="341"/>
      <c r="I36" s="341"/>
      <c r="J36" s="379"/>
      <c r="K36" s="506"/>
      <c r="L36" s="506"/>
      <c r="M36" s="531"/>
      <c r="N36" s="506">
        <v>120</v>
      </c>
      <c r="O36" s="794">
        <v>3</v>
      </c>
      <c r="P36" s="836" t="s">
        <v>32</v>
      </c>
      <c r="Q36" s="531"/>
      <c r="R36" s="530"/>
      <c r="S36" s="341"/>
      <c r="T36" s="341"/>
      <c r="U36" s="341"/>
      <c r="V36" s="195"/>
      <c r="W36" s="532"/>
      <c r="X36" s="532"/>
      <c r="Y36" s="464"/>
      <c r="Z36" s="532"/>
      <c r="AA36" s="797"/>
      <c r="AB36" s="315"/>
      <c r="AG36" s="533"/>
    </row>
    <row r="37" spans="1:33" s="114" customFormat="1" ht="31.5" customHeight="1" thickBot="1">
      <c r="A37" s="1162" t="s">
        <v>56</v>
      </c>
      <c r="B37" s="1163"/>
      <c r="C37" s="1164"/>
      <c r="D37" s="113">
        <f t="shared" ref="D37:K37" si="6">SUM(D31:D36)</f>
        <v>320</v>
      </c>
      <c r="E37" s="546">
        <f t="shared" si="6"/>
        <v>0</v>
      </c>
      <c r="F37" s="129">
        <f t="shared" si="6"/>
        <v>0</v>
      </c>
      <c r="G37" s="130">
        <f t="shared" si="6"/>
        <v>0</v>
      </c>
      <c r="H37" s="130">
        <f t="shared" si="6"/>
        <v>0</v>
      </c>
      <c r="I37" s="130">
        <f t="shared" si="6"/>
        <v>0</v>
      </c>
      <c r="J37" s="534">
        <f t="shared" si="6"/>
        <v>0</v>
      </c>
      <c r="K37" s="135">
        <f t="shared" si="6"/>
        <v>0</v>
      </c>
      <c r="L37" s="872"/>
      <c r="M37" s="791">
        <f>SUM(M31:M36)</f>
        <v>0</v>
      </c>
      <c r="N37" s="135">
        <f>SUM(N31:N36)</f>
        <v>240</v>
      </c>
      <c r="O37" s="791">
        <f>SUM(O31:O36)</f>
        <v>6</v>
      </c>
      <c r="P37" s="135"/>
      <c r="Q37" s="577">
        <f>SUM(Q31:Q36)</f>
        <v>0</v>
      </c>
      <c r="R37" s="129">
        <f>SUM(R31:R36)</f>
        <v>0</v>
      </c>
      <c r="S37" s="129">
        <f>SUM(S31:S36)</f>
        <v>0</v>
      </c>
      <c r="T37" s="129"/>
      <c r="U37" s="130">
        <f>SUM(U31:U36)</f>
        <v>0</v>
      </c>
      <c r="V37" s="534">
        <f>SUM(V31:V36)</f>
        <v>0</v>
      </c>
      <c r="W37" s="135">
        <f>SUM(W31:W36)</f>
        <v>0</v>
      </c>
      <c r="X37" s="872"/>
      <c r="Y37" s="791">
        <f>SUM(Y31:Y36)</f>
        <v>0</v>
      </c>
      <c r="Z37" s="135">
        <f>SUM(Z31:Z36)</f>
        <v>320</v>
      </c>
      <c r="AA37" s="791">
        <f>SUM(AA31:AA36)</f>
        <v>8</v>
      </c>
      <c r="AB37" s="477"/>
    </row>
    <row r="38" spans="1:33" s="114" customFormat="1" ht="31.5" customHeight="1" thickBot="1">
      <c r="A38" s="1180" t="s">
        <v>105</v>
      </c>
      <c r="B38" s="1193"/>
      <c r="C38" s="1193"/>
      <c r="D38" s="1193"/>
      <c r="E38" s="1198"/>
      <c r="F38" s="1194"/>
      <c r="G38" s="1195"/>
      <c r="H38" s="1195"/>
      <c r="I38" s="1195"/>
      <c r="J38" s="1195"/>
      <c r="K38" s="1021"/>
      <c r="L38" s="1021"/>
      <c r="M38" s="1021"/>
      <c r="N38" s="1195"/>
      <c r="O38" s="1195"/>
      <c r="P38" s="1195"/>
      <c r="Q38" s="1195"/>
      <c r="R38" s="1195"/>
      <c r="S38" s="1195"/>
      <c r="T38" s="1195"/>
      <c r="U38" s="1195"/>
      <c r="V38" s="1195"/>
      <c r="W38" s="1195"/>
      <c r="X38" s="1195"/>
      <c r="Y38" s="1195"/>
      <c r="Z38" s="1195"/>
      <c r="AA38" s="1195"/>
      <c r="AB38" s="1196"/>
    </row>
    <row r="39" spans="1:33" s="114" customFormat="1" ht="15.75" customHeight="1" thickBot="1">
      <c r="A39" s="512"/>
      <c r="B39" s="1168" t="s">
        <v>37</v>
      </c>
      <c r="C39" s="1169"/>
      <c r="D39" s="535">
        <f>Z39</f>
        <v>80</v>
      </c>
      <c r="E39" s="536"/>
      <c r="F39" s="537"/>
      <c r="G39" s="538"/>
      <c r="H39" s="538"/>
      <c r="I39" s="538"/>
      <c r="J39" s="539"/>
      <c r="K39" s="433"/>
      <c r="L39" s="433"/>
      <c r="M39" s="432"/>
      <c r="N39" s="457"/>
      <c r="O39" s="91"/>
      <c r="P39" s="540"/>
      <c r="Q39" s="91"/>
      <c r="R39" s="538"/>
      <c r="S39" s="538"/>
      <c r="T39" s="538"/>
      <c r="U39" s="538"/>
      <c r="V39" s="539"/>
      <c r="W39" s="457"/>
      <c r="X39" s="457"/>
      <c r="Y39" s="541"/>
      <c r="Z39" s="542">
        <v>80</v>
      </c>
      <c r="AA39" s="608">
        <v>2</v>
      </c>
      <c r="AB39" s="543" t="s">
        <v>32</v>
      </c>
    </row>
    <row r="40" spans="1:33" s="114" customFormat="1" ht="18.75" customHeight="1" thickBot="1">
      <c r="A40" s="1162" t="s">
        <v>56</v>
      </c>
      <c r="B40" s="1163"/>
      <c r="C40" s="1164"/>
      <c r="D40" s="113">
        <f t="shared" ref="D40:K40" si="7">SUM(D39)</f>
        <v>80</v>
      </c>
      <c r="E40" s="546">
        <f t="shared" si="7"/>
        <v>0</v>
      </c>
      <c r="F40" s="697">
        <f t="shared" si="7"/>
        <v>0</v>
      </c>
      <c r="G40" s="698">
        <f t="shared" si="7"/>
        <v>0</v>
      </c>
      <c r="H40" s="698">
        <f t="shared" si="7"/>
        <v>0</v>
      </c>
      <c r="I40" s="698">
        <f t="shared" si="7"/>
        <v>0</v>
      </c>
      <c r="J40" s="724">
        <f t="shared" si="7"/>
        <v>0</v>
      </c>
      <c r="K40" s="577">
        <f t="shared" si="7"/>
        <v>0</v>
      </c>
      <c r="L40" s="867"/>
      <c r="M40" s="791">
        <f>SUM(M39)</f>
        <v>0</v>
      </c>
      <c r="N40" s="577">
        <f>SUM(N39)</f>
        <v>0</v>
      </c>
      <c r="O40" s="791">
        <f>SUM(O39)</f>
        <v>0</v>
      </c>
      <c r="P40" s="577"/>
      <c r="Q40" s="577">
        <f>SUM(Q39)</f>
        <v>0</v>
      </c>
      <c r="R40" s="697">
        <f>SUM(R39)</f>
        <v>0</v>
      </c>
      <c r="S40" s="697">
        <f>SUM(S39)</f>
        <v>0</v>
      </c>
      <c r="T40" s="697"/>
      <c r="U40" s="698">
        <f>SUM(U39)</f>
        <v>0</v>
      </c>
      <c r="V40" s="724">
        <f>SUM(V39)</f>
        <v>0</v>
      </c>
      <c r="W40" s="577">
        <f>SUM(W39)</f>
        <v>0</v>
      </c>
      <c r="X40" s="867"/>
      <c r="Y40" s="791">
        <f>SUM(Y39)</f>
        <v>0</v>
      </c>
      <c r="Z40" s="577">
        <f>SUM(Z39)</f>
        <v>80</v>
      </c>
      <c r="AA40" s="791">
        <f>SUM(AA39)</f>
        <v>2</v>
      </c>
      <c r="AB40" s="730"/>
    </row>
    <row r="41" spans="1:33" s="114" customFormat="1" ht="15.75" customHeight="1" thickBot="1">
      <c r="A41" s="1188" t="s">
        <v>47</v>
      </c>
      <c r="B41" s="1199"/>
      <c r="C41" s="1200"/>
      <c r="D41" s="544"/>
      <c r="E41" s="798"/>
      <c r="F41" s="1232">
        <v>5</v>
      </c>
      <c r="G41" s="1233"/>
      <c r="H41" s="1233"/>
      <c r="I41" s="1233"/>
      <c r="J41" s="1233"/>
      <c r="K41" s="1233"/>
      <c r="L41" s="1233"/>
      <c r="M41" s="1233"/>
      <c r="N41" s="1233"/>
      <c r="O41" s="1233"/>
      <c r="P41" s="1233"/>
      <c r="Q41" s="1233"/>
      <c r="R41" s="1233"/>
      <c r="S41" s="1233"/>
      <c r="T41" s="1233"/>
      <c r="U41" s="1233"/>
      <c r="V41" s="1233"/>
      <c r="W41" s="1233"/>
      <c r="X41" s="1233"/>
      <c r="Y41" s="1233"/>
      <c r="Z41" s="1233"/>
      <c r="AA41" s="1233"/>
      <c r="AB41" s="1234"/>
    </row>
    <row r="42" spans="1:33" s="114" customFormat="1" ht="15.75" customHeight="1" thickBot="1">
      <c r="A42" s="1229"/>
      <c r="B42" s="1230"/>
      <c r="C42" s="1231"/>
      <c r="D42" s="156"/>
      <c r="E42" s="108"/>
      <c r="F42" s="103"/>
      <c r="G42" s="104"/>
      <c r="H42" s="104"/>
      <c r="I42" s="104"/>
      <c r="J42" s="105"/>
      <c r="K42" s="589"/>
      <c r="L42" s="869"/>
      <c r="M42" s="583"/>
      <c r="N42" s="589"/>
      <c r="O42" s="583"/>
      <c r="P42" s="105"/>
      <c r="Q42" s="799">
        <f>SUM(F41)</f>
        <v>5</v>
      </c>
      <c r="R42" s="103"/>
      <c r="S42" s="103"/>
      <c r="T42" s="103"/>
      <c r="U42" s="104"/>
      <c r="V42" s="105"/>
      <c r="W42" s="105">
        <v>0</v>
      </c>
      <c r="X42" s="105"/>
      <c r="Y42" s="105"/>
      <c r="Z42" s="108"/>
      <c r="AA42" s="545"/>
      <c r="AB42" s="422"/>
    </row>
    <row r="43" spans="1:33" s="114" customFormat="1" ht="15.75" customHeight="1" thickBot="1">
      <c r="A43" s="977" t="s">
        <v>56</v>
      </c>
      <c r="B43" s="978"/>
      <c r="C43" s="1130"/>
      <c r="D43" s="1207"/>
      <c r="E43" s="800">
        <f t="shared" ref="E43:W43" si="8">SUM(E25,E29,E37,E40,E42)</f>
        <v>16</v>
      </c>
      <c r="F43" s="801">
        <f t="shared" si="8"/>
        <v>115</v>
      </c>
      <c r="G43" s="802">
        <f t="shared" si="8"/>
        <v>65</v>
      </c>
      <c r="H43" s="802">
        <f t="shared" si="8"/>
        <v>70</v>
      </c>
      <c r="I43" s="802">
        <f t="shared" si="8"/>
        <v>155</v>
      </c>
      <c r="J43" s="803">
        <f t="shared" si="8"/>
        <v>15</v>
      </c>
      <c r="K43" s="804">
        <f t="shared" si="8"/>
        <v>155</v>
      </c>
      <c r="L43" s="910">
        <f t="shared" si="8"/>
        <v>5</v>
      </c>
      <c r="M43" s="686">
        <f t="shared" si="8"/>
        <v>8</v>
      </c>
      <c r="N43" s="805">
        <f t="shared" si="8"/>
        <v>240</v>
      </c>
      <c r="O43" s="806">
        <f t="shared" si="8"/>
        <v>6</v>
      </c>
      <c r="P43" s="807">
        <f t="shared" si="8"/>
        <v>0</v>
      </c>
      <c r="Q43" s="672">
        <f t="shared" si="8"/>
        <v>8</v>
      </c>
      <c r="R43" s="808">
        <f t="shared" si="8"/>
        <v>15</v>
      </c>
      <c r="S43" s="809">
        <f t="shared" si="8"/>
        <v>10</v>
      </c>
      <c r="T43" s="809">
        <f t="shared" si="8"/>
        <v>5</v>
      </c>
      <c r="U43" s="809">
        <f t="shared" si="8"/>
        <v>10</v>
      </c>
      <c r="V43" s="810">
        <f t="shared" si="8"/>
        <v>15</v>
      </c>
      <c r="W43" s="811">
        <f t="shared" si="8"/>
        <v>240</v>
      </c>
      <c r="X43" s="920"/>
      <c r="Y43" s="812">
        <f>SUM(Y25,Y29,Y37,Y40,Y42)</f>
        <v>12</v>
      </c>
      <c r="Z43" s="813">
        <f>SUM(Z25,Z29,Z37,Z40,Z42)</f>
        <v>400</v>
      </c>
      <c r="AA43" s="798">
        <f>SUM(AA25,AA29,AA37,AA40,AA42)</f>
        <v>10</v>
      </c>
      <c r="AB43" s="814"/>
    </row>
    <row r="44" spans="1:33" s="114" customFormat="1" ht="9.75" customHeight="1">
      <c r="A44" s="1064"/>
      <c r="B44" s="1065"/>
      <c r="C44" s="1131"/>
      <c r="D44" s="1047"/>
      <c r="E44" s="1096">
        <f>SUM(E43,M43,O43)</f>
        <v>30</v>
      </c>
      <c r="F44" s="1093">
        <v>820</v>
      </c>
      <c r="G44" s="1094"/>
      <c r="H44" s="1094"/>
      <c r="I44" s="1094"/>
      <c r="J44" s="1094"/>
      <c r="K44" s="1094"/>
      <c r="L44" s="1094"/>
      <c r="M44" s="1094"/>
      <c r="N44" s="1094"/>
      <c r="O44" s="1094"/>
      <c r="P44" s="1094"/>
      <c r="Q44" s="1155">
        <f>Q43+Y43+AA43</f>
        <v>30</v>
      </c>
      <c r="R44" s="1156">
        <f>SUM(R43,S43,U43,V43,W43,Z43,T43)</f>
        <v>695</v>
      </c>
      <c r="S44" s="1157"/>
      <c r="T44" s="1157"/>
      <c r="U44" s="1157"/>
      <c r="V44" s="1157"/>
      <c r="W44" s="1157"/>
      <c r="X44" s="1157"/>
      <c r="Y44" s="1157"/>
      <c r="Z44" s="1157"/>
      <c r="AA44" s="1157"/>
      <c r="AB44" s="1158"/>
    </row>
    <row r="45" spans="1:33" s="114" customFormat="1" ht="9.75" customHeight="1" thickBot="1">
      <c r="A45" s="979"/>
      <c r="B45" s="980"/>
      <c r="C45" s="1132"/>
      <c r="D45" s="1048"/>
      <c r="E45" s="1063"/>
      <c r="F45" s="1069"/>
      <c r="G45" s="1070"/>
      <c r="H45" s="1070"/>
      <c r="I45" s="1070"/>
      <c r="J45" s="1070"/>
      <c r="K45" s="1070"/>
      <c r="L45" s="1070"/>
      <c r="M45" s="1070"/>
      <c r="N45" s="1070"/>
      <c r="O45" s="1070"/>
      <c r="P45" s="1070"/>
      <c r="Q45" s="1006"/>
      <c r="R45" s="1159"/>
      <c r="S45" s="1160"/>
      <c r="T45" s="1160"/>
      <c r="U45" s="1160"/>
      <c r="V45" s="1160"/>
      <c r="W45" s="1160"/>
      <c r="X45" s="1160"/>
      <c r="Y45" s="1160"/>
      <c r="Z45" s="1160"/>
      <c r="AA45" s="1160"/>
      <c r="AB45" s="1161"/>
    </row>
    <row r="46" spans="1:33" s="114" customFormat="1" ht="18" customHeight="1">
      <c r="A46" s="977">
        <v>1515</v>
      </c>
      <c r="B46" s="978"/>
      <c r="C46" s="978"/>
      <c r="D46" s="978"/>
      <c r="E46" s="978"/>
      <c r="F46" s="978"/>
      <c r="G46" s="978"/>
      <c r="H46" s="978"/>
      <c r="I46" s="978"/>
      <c r="J46" s="978"/>
      <c r="K46" s="978"/>
      <c r="L46" s="978"/>
      <c r="M46" s="978"/>
      <c r="N46" s="978"/>
      <c r="O46" s="978"/>
      <c r="P46" s="978"/>
      <c r="Q46" s="978"/>
      <c r="R46" s="978"/>
      <c r="S46" s="978"/>
      <c r="T46" s="978"/>
      <c r="U46" s="978"/>
      <c r="V46" s="978"/>
      <c r="W46" s="978"/>
      <c r="X46" s="978"/>
      <c r="Y46" s="978"/>
      <c r="Z46" s="978"/>
      <c r="AA46" s="978"/>
      <c r="AB46" s="1130"/>
    </row>
    <row r="47" spans="1:33" s="114" customFormat="1" ht="4.5" customHeight="1" thickBot="1">
      <c r="A47" s="979"/>
      <c r="B47" s="980"/>
      <c r="C47" s="980"/>
      <c r="D47" s="980"/>
      <c r="E47" s="980"/>
      <c r="F47" s="980"/>
      <c r="G47" s="980"/>
      <c r="H47" s="980"/>
      <c r="I47" s="980"/>
      <c r="J47" s="980"/>
      <c r="K47" s="980"/>
      <c r="L47" s="980"/>
      <c r="M47" s="980"/>
      <c r="N47" s="980"/>
      <c r="O47" s="980"/>
      <c r="P47" s="980"/>
      <c r="Q47" s="980"/>
      <c r="R47" s="980"/>
      <c r="S47" s="980"/>
      <c r="T47" s="980"/>
      <c r="U47" s="980"/>
      <c r="V47" s="980"/>
      <c r="W47" s="980"/>
      <c r="X47" s="980"/>
      <c r="Y47" s="980"/>
      <c r="Z47" s="980"/>
      <c r="AA47" s="980"/>
      <c r="AB47" s="1132"/>
    </row>
    <row r="48" spans="1:33" s="114" customFormat="1" ht="15" customHeight="1">
      <c r="A48" s="1184" t="s">
        <v>62</v>
      </c>
      <c r="B48" s="1185"/>
      <c r="C48" s="1185"/>
      <c r="D48" s="1185">
        <f>SUM('I rok'!A49,'II rok'!A50,A46)</f>
        <v>4865</v>
      </c>
      <c r="E48" s="1211" t="s">
        <v>72</v>
      </c>
      <c r="F48" s="1211"/>
      <c r="G48" s="1211">
        <f>SUM('I rok'!E47,'I rok'!Q47,'II rok'!E48,'II rok'!Q48,E44,Q44)</f>
        <v>186</v>
      </c>
      <c r="H48" s="863"/>
      <c r="I48" s="1227"/>
      <c r="J48" s="1171" t="s">
        <v>115</v>
      </c>
      <c r="K48" s="1172"/>
      <c r="L48" s="1172"/>
      <c r="M48" s="1172"/>
      <c r="N48" s="1172"/>
      <c r="O48" s="1172"/>
      <c r="P48" s="1172"/>
      <c r="Q48" s="1172"/>
      <c r="R48" s="1172"/>
      <c r="S48" s="1172"/>
      <c r="T48" s="1172"/>
      <c r="U48" s="1172"/>
      <c r="V48" s="1172"/>
      <c r="W48" s="1172"/>
      <c r="X48" s="1172"/>
      <c r="Y48" s="1172"/>
      <c r="Z48" s="1172"/>
      <c r="AA48" s="1172"/>
      <c r="AB48" s="1172"/>
    </row>
    <row r="49" spans="1:28" s="114" customFormat="1" ht="41.25" customHeight="1">
      <c r="A49" s="1186"/>
      <c r="B49" s="1187"/>
      <c r="C49" s="1187"/>
      <c r="D49" s="1187"/>
      <c r="E49" s="1212"/>
      <c r="F49" s="1212"/>
      <c r="G49" s="1212"/>
      <c r="H49" s="864"/>
      <c r="I49" s="1228"/>
      <c r="J49" s="1153" t="s">
        <v>122</v>
      </c>
      <c r="K49" s="1154"/>
      <c r="L49" s="1154"/>
      <c r="M49" s="1154"/>
      <c r="N49" s="1154"/>
      <c r="O49" s="1154"/>
      <c r="P49" s="1154"/>
      <c r="Q49" s="1154"/>
      <c r="R49" s="1154"/>
      <c r="S49" s="1154"/>
      <c r="T49" s="1154"/>
      <c r="U49" s="1154"/>
      <c r="V49" s="1154"/>
      <c r="W49" s="1154"/>
      <c r="X49" s="1154"/>
      <c r="Y49" s="1154"/>
      <c r="Z49" s="1154"/>
      <c r="AA49" s="1154"/>
      <c r="AB49" s="1154"/>
    </row>
  </sheetData>
  <mergeCells count="66">
    <mergeCell ref="A5:C7"/>
    <mergeCell ref="AB13:AB15"/>
    <mergeCell ref="D43:D45"/>
    <mergeCell ref="F30:AB30"/>
    <mergeCell ref="F8:AB8"/>
    <mergeCell ref="B15:C15"/>
    <mergeCell ref="B35:C35"/>
    <mergeCell ref="F26:AB26"/>
    <mergeCell ref="AB19:AB21"/>
    <mergeCell ref="AB22:AB24"/>
    <mergeCell ref="A9:C9"/>
    <mergeCell ref="A11:C11"/>
    <mergeCell ref="AB16:AB18"/>
    <mergeCell ref="A42:C42"/>
    <mergeCell ref="F41:AB41"/>
    <mergeCell ref="A29:C29"/>
    <mergeCell ref="C1:AB2"/>
    <mergeCell ref="A37:C37"/>
    <mergeCell ref="A48:C49"/>
    <mergeCell ref="A30:E30"/>
    <mergeCell ref="A40:C40"/>
    <mergeCell ref="A43:C45"/>
    <mergeCell ref="B10:C10"/>
    <mergeCell ref="J4:K4"/>
    <mergeCell ref="A1:B4"/>
    <mergeCell ref="S6:AB6"/>
    <mergeCell ref="F38:AB38"/>
    <mergeCell ref="E6:R6"/>
    <mergeCell ref="B31:C31"/>
    <mergeCell ref="B21:C21"/>
    <mergeCell ref="A19:C19"/>
    <mergeCell ref="A38:E38"/>
    <mergeCell ref="V3:AB4"/>
    <mergeCell ref="J48:AB48"/>
    <mergeCell ref="B12:C12"/>
    <mergeCell ref="D5:D7"/>
    <mergeCell ref="B33:C33"/>
    <mergeCell ref="B17:C17"/>
    <mergeCell ref="E5:AB5"/>
    <mergeCell ref="A46:AB47"/>
    <mergeCell ref="E44:E45"/>
    <mergeCell ref="B27:C27"/>
    <mergeCell ref="A8:D8"/>
    <mergeCell ref="B14:C14"/>
    <mergeCell ref="B18:C18"/>
    <mergeCell ref="A16:C16"/>
    <mergeCell ref="A41:C41"/>
    <mergeCell ref="A22:C22"/>
    <mergeCell ref="A13:C13"/>
    <mergeCell ref="B23:C23"/>
    <mergeCell ref="B20:C20"/>
    <mergeCell ref="B32:C32"/>
    <mergeCell ref="B39:C39"/>
    <mergeCell ref="B28:C28"/>
    <mergeCell ref="A26:E26"/>
    <mergeCell ref="B34:C34"/>
    <mergeCell ref="B36:C36"/>
    <mergeCell ref="J49:AB49"/>
    <mergeCell ref="F44:P45"/>
    <mergeCell ref="Q44:Q45"/>
    <mergeCell ref="R44:AB45"/>
    <mergeCell ref="A25:C25"/>
    <mergeCell ref="D48:D49"/>
    <mergeCell ref="E48:F49"/>
    <mergeCell ref="I48:I49"/>
    <mergeCell ref="G48:G49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</vt:lpstr>
      <vt:lpstr>'I rok'!Obszar_wydruku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2019-09-04T11:44:12Z</cp:lastPrinted>
  <dcterms:created xsi:type="dcterms:W3CDTF">2012-05-28T10:41:45Z</dcterms:created>
  <dcterms:modified xsi:type="dcterms:W3CDTF">2019-09-04T11:54:13Z</dcterms:modified>
</cp:coreProperties>
</file>